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смета15" sheetId="1" r:id="rId1"/>
    <sheet name="отчет" sheetId="2" r:id="rId2"/>
    <sheet name="исп.сметы" sheetId="3" r:id="rId3"/>
    <sheet name="смета16" sheetId="4" r:id="rId4"/>
  </sheets>
  <calcPr calcId="152511" refMode="R1C1" concurrentCalc="0"/>
</workbook>
</file>

<file path=xl/calcChain.xml><?xml version="1.0" encoding="utf-8"?>
<calcChain xmlns="http://schemas.openxmlformats.org/spreadsheetml/2006/main">
  <c r="C67" i="4" l="1"/>
  <c r="C60" i="4"/>
  <c r="C38" i="4"/>
  <c r="C29" i="4"/>
  <c r="C69" i="4"/>
  <c r="C15" i="4"/>
  <c r="C71" i="4"/>
  <c r="XEZ15" i="4"/>
  <c r="C84" i="2"/>
  <c r="C75" i="2"/>
  <c r="C53" i="2"/>
  <c r="C47" i="2"/>
  <c r="C38" i="2"/>
  <c r="C24" i="2"/>
  <c r="C16" i="2"/>
  <c r="C25" i="2"/>
  <c r="XEW11" i="2"/>
  <c r="C69" i="1"/>
  <c r="C62" i="1"/>
  <c r="C42" i="1"/>
  <c r="C36" i="1"/>
  <c r="C27" i="1"/>
  <c r="C71" i="1"/>
  <c r="C15" i="1"/>
  <c r="XEY15" i="1"/>
  <c r="E72" i="3"/>
  <c r="F70" i="3"/>
  <c r="F61" i="3"/>
  <c r="F39" i="3"/>
  <c r="F33" i="3"/>
  <c r="F24" i="3"/>
  <c r="F71" i="3"/>
  <c r="F73" i="3"/>
  <c r="D70" i="3"/>
  <c r="C70" i="3"/>
  <c r="E65" i="3"/>
  <c r="E63" i="3"/>
  <c r="E70" i="3"/>
  <c r="D61" i="3"/>
  <c r="C61" i="3"/>
  <c r="E59" i="3"/>
  <c r="E57" i="3"/>
  <c r="E55" i="3"/>
  <c r="E52" i="3"/>
  <c r="E50" i="3"/>
  <c r="E49" i="3"/>
  <c r="E45" i="3"/>
  <c r="E44" i="3"/>
  <c r="E43" i="3"/>
  <c r="E41" i="3"/>
  <c r="E61" i="3"/>
  <c r="D39" i="3"/>
  <c r="C39" i="3"/>
  <c r="E38" i="3"/>
  <c r="E37" i="3"/>
  <c r="E39" i="3"/>
  <c r="D33" i="3"/>
  <c r="C33" i="3"/>
  <c r="E32" i="3"/>
  <c r="E31" i="3"/>
  <c r="E29" i="3"/>
  <c r="E28" i="3"/>
  <c r="E26" i="3"/>
  <c r="E33" i="3"/>
  <c r="D24" i="3"/>
  <c r="C24" i="3"/>
  <c r="C73" i="3"/>
  <c r="E22" i="3"/>
  <c r="E20" i="3"/>
  <c r="E19" i="3"/>
  <c r="E18" i="3"/>
  <c r="E17" i="3"/>
  <c r="E24" i="3"/>
  <c r="C11" i="3"/>
  <c r="C75" i="3"/>
  <c r="F9" i="3"/>
  <c r="F6" i="3"/>
  <c r="F11" i="3"/>
  <c r="XFD3" i="3"/>
  <c r="C73" i="1"/>
  <c r="E71" i="3"/>
  <c r="E73" i="3"/>
  <c r="D4" i="3"/>
  <c r="D11" i="3"/>
  <c r="E4" i="3"/>
</calcChain>
</file>

<file path=xl/sharedStrings.xml><?xml version="1.0" encoding="utf-8"?>
<sst xmlns="http://schemas.openxmlformats.org/spreadsheetml/2006/main" count="338" uniqueCount="133">
  <si>
    <t>Уборка мест общего пользования</t>
  </si>
  <si>
    <t>ОТЧЕТ И ИСПОЛНЕНИЕ СМЕТЫ ЗА  2015г.</t>
  </si>
  <si>
    <t>Статьи доходной части</t>
  </si>
  <si>
    <t>План</t>
  </si>
  <si>
    <t>Факт</t>
  </si>
  <si>
    <t>Переплата</t>
  </si>
  <si>
    <t>Недоплата</t>
  </si>
  <si>
    <t>Поступление денежных средств за содержание и мелкий ремонт общего имущества и пр.доходы</t>
  </si>
  <si>
    <t>Задолженность по платежам</t>
  </si>
  <si>
    <t>Оплата В.В.</t>
  </si>
  <si>
    <t>Оплята за обслуживание домофона</t>
  </si>
  <si>
    <t>Оплата  за услуги охраны</t>
  </si>
  <si>
    <t>Оплата за использование МОП</t>
  </si>
  <si>
    <t>Остаток денежных средств на 01.01.2015г.</t>
  </si>
  <si>
    <t>ВСЕГО ПО  ДОХОДНОЙ ЧАСТИ</t>
  </si>
  <si>
    <t>№ п/п</t>
  </si>
  <si>
    <t>Статьи расходной части</t>
  </si>
  <si>
    <t>Экономия</t>
  </si>
  <si>
    <t>Перерасход</t>
  </si>
  <si>
    <t>Причина</t>
  </si>
  <si>
    <t>Содержание общего имущества многоквартирного дома</t>
  </si>
  <si>
    <t>1</t>
  </si>
  <si>
    <t>Техническое обслуживание:</t>
  </si>
  <si>
    <t>- лифтового оборудования</t>
  </si>
  <si>
    <t>внеплановый ремонт</t>
  </si>
  <si>
    <t>-  освидетельствование лифтов</t>
  </si>
  <si>
    <t>-диспетчеризация лифтов</t>
  </si>
  <si>
    <t>- страхование лифтов</t>
  </si>
  <si>
    <t>-сетей и оборудования  электроснабжения, теплоснабжения,водоснабжения, канализации, конструктивных элементов здания,кровли, чердаков, тех подвалов и т.п.</t>
  </si>
  <si>
    <t>-индивидуального теплового пункта</t>
  </si>
  <si>
    <t>Сантехнические товары</t>
  </si>
  <si>
    <t>Поверка приборов учета</t>
  </si>
  <si>
    <t>при сост.сметы не учит.</t>
  </si>
  <si>
    <t>ИТОГО</t>
  </si>
  <si>
    <t>2</t>
  </si>
  <si>
    <t>Санитарное содержание мест общего пользования и дворовой территории</t>
  </si>
  <si>
    <t>Уборка дворовой территории (зарплата дворников)</t>
  </si>
  <si>
    <t>Озеленение и благоустройство территории</t>
  </si>
  <si>
    <t>Инвентарь, стройматериалы,хозтовары</t>
  </si>
  <si>
    <t>Вывоз ТБО</t>
  </si>
  <si>
    <t xml:space="preserve">Повышение цен </t>
  </si>
  <si>
    <t>Дератизация и дезинфекция</t>
  </si>
  <si>
    <t>Прочие работы по содержанию общего имущества</t>
  </si>
  <si>
    <t>3</t>
  </si>
  <si>
    <t>Ремонт общего имущества</t>
  </si>
  <si>
    <t>Ремонт-замена электро-сантех.оборудования и запорной арматуры</t>
  </si>
  <si>
    <t>Повышение цен на материалы</t>
  </si>
  <si>
    <t>Выполнение мероприятий, направленных на поддержание работоспособности системы пожарной безопасности</t>
  </si>
  <si>
    <t>Требовалось перед  провркой, сметой не предусматривалось</t>
  </si>
  <si>
    <t>Проектно-изыскательские работы подпор.стен 3 корп.</t>
  </si>
  <si>
    <t>Текущий ремонт</t>
  </si>
  <si>
    <t>4</t>
  </si>
  <si>
    <t>Административно-управленческие расходы</t>
  </si>
  <si>
    <t>Заработная плата сотрудников</t>
  </si>
  <si>
    <t>Отчисления в страховые фонды</t>
  </si>
  <si>
    <t>Переплата (аванс на 2016г.)</t>
  </si>
  <si>
    <t>Вознаграждение членам правления</t>
  </si>
  <si>
    <t>Расходы на связь</t>
  </si>
  <si>
    <t>Канцелярские и почтовые расходы</t>
  </si>
  <si>
    <t>Обучение специалистов</t>
  </si>
  <si>
    <t>Приобретение, содержание и ремонт орг.техники, расходников  и кондиционеров</t>
  </si>
  <si>
    <t>Расходы на приобретение и обслуживание програмного обеспечения</t>
  </si>
  <si>
    <t>Установка новой  бух. программы</t>
  </si>
  <si>
    <t>Банковские расходы</t>
  </si>
  <si>
    <t>Плата за прием платежей</t>
  </si>
  <si>
    <t>Юридические расходы</t>
  </si>
  <si>
    <t>Судебные издержки и госпошлины</t>
  </si>
  <si>
    <t>Выплаты по решению суда</t>
  </si>
  <si>
    <t>вылаты Чапурину</t>
  </si>
  <si>
    <t>Питьевая вода</t>
  </si>
  <si>
    <t>Страхование гражданской ответственности</t>
  </si>
  <si>
    <t>Обслуживание сайта</t>
  </si>
  <si>
    <t>Спецодежда</t>
  </si>
  <si>
    <t>Улата налога УСН</t>
  </si>
  <si>
    <t>ошибочно взыскано, возвращено</t>
  </si>
  <si>
    <t>Обслуживание кассового аппарата</t>
  </si>
  <si>
    <t>Организация электронного документооборота</t>
  </si>
  <si>
    <t>не планировалось</t>
  </si>
  <si>
    <t>Другие расходы</t>
  </si>
  <si>
    <t>Проведение праздников двора</t>
  </si>
  <si>
    <t>Расходы по охране МОП</t>
  </si>
  <si>
    <t xml:space="preserve">авансом оплачен январь2016 </t>
  </si>
  <si>
    <t>Оплата тревожных кнопок</t>
  </si>
  <si>
    <t>Содержание видеокамер</t>
  </si>
  <si>
    <t>Содержание домофонов</t>
  </si>
  <si>
    <t>Переплата налога</t>
  </si>
  <si>
    <t>НДФЛ</t>
  </si>
  <si>
    <t>Оплата б/листов</t>
  </si>
  <si>
    <t xml:space="preserve">ИТОГО </t>
  </si>
  <si>
    <t>Всего по статьям расхода</t>
  </si>
  <si>
    <t>Предполагаемая задолженность населения по платежам на 01.01.2016г.</t>
  </si>
  <si>
    <t>ВСЕГО ПО РАСХОДНОЙ ЧАСТИ</t>
  </si>
  <si>
    <t xml:space="preserve">Председатель Правления ТСЖ "Возрождение"     __________________   Лапшина Л.С.                 </t>
  </si>
  <si>
    <t xml:space="preserve">                                                            Гл. бухгалтер    __________________   Терещенко И.М.</t>
  </si>
  <si>
    <t xml:space="preserve">    Утверждена на общем собрании членов </t>
  </si>
  <si>
    <t>СМЕТА ДОХОДОВ И РАСХОДОВ ТСЖ "ВОЗРОЖДЕНИЕ" НА 2015 г.</t>
  </si>
  <si>
    <t>Статьи дохода</t>
  </si>
  <si>
    <t>Доходы в руб.</t>
  </si>
  <si>
    <t>Стоимость обязательных работ и услуг по содержанию и мелкому ремонту общего имущества многокварт. Дома  70478,2 кв м *12 мес.* тариф 25,95</t>
  </si>
  <si>
    <t>Оплата за  э/э МОП</t>
  </si>
  <si>
    <t>Задолженность по В.В.</t>
  </si>
  <si>
    <t>Статьи затрат</t>
  </si>
  <si>
    <t>Расходы в руб.</t>
  </si>
  <si>
    <t>Расходы на телефон</t>
  </si>
  <si>
    <t xml:space="preserve">                    ТСЖ "Возрождение". </t>
  </si>
  <si>
    <t>Приложение №1 к отчету по исполнению сметы за 2015г.</t>
  </si>
  <si>
    <t>ОТЧЕТ ПО РАСХОДОВАНИЮ СРЕДСТВ ТСЖ "ВОЗРОЖДЕНИЕ" ЗА 2015 Г.</t>
  </si>
  <si>
    <t>Утверждено общим собранием членов ТСЖ "Возрождение"   _______________________2016г.</t>
  </si>
  <si>
    <t>Доходная часть</t>
  </si>
  <si>
    <t xml:space="preserve">Поступление денежных средств от населения за содержание и мелкий ремонт общего имущества </t>
  </si>
  <si>
    <t xml:space="preserve">Итого </t>
  </si>
  <si>
    <t>Прочие поступления</t>
  </si>
  <si>
    <t>Возмещение от ФСС по б/л</t>
  </si>
  <si>
    <t>Возврат госпошлины</t>
  </si>
  <si>
    <t>Возврат налогов</t>
  </si>
  <si>
    <t>Итого</t>
  </si>
  <si>
    <t>Расходная часть</t>
  </si>
  <si>
    <t>Поверка теплосчетчиков и счетчиков расхода воды</t>
  </si>
  <si>
    <t>Заработная плата персонала управления</t>
  </si>
  <si>
    <t xml:space="preserve">                                                                                            Гл. бухгалтер    __________________   Терещенко И.М.</t>
  </si>
  <si>
    <t xml:space="preserve">                    ТСЖ "Возрождение". Протокол № ____ от _________</t>
  </si>
  <si>
    <t>СМЕТА ДОХОДОВ И РАСХОДОВ ТСЖ "ВОЗРОЖДЕНИЕ" НА 2016 г.</t>
  </si>
  <si>
    <t xml:space="preserve">Планируемое поступление денежных средств  от населения.                      Стоимость обязательных работ и услуг по содержанию и мелкому ремонту общего имущества многокварт. дома  </t>
  </si>
  <si>
    <t>Остаток денежных средств на 01.01.2016г.</t>
  </si>
  <si>
    <t>Оплата за обслуживание домофона</t>
  </si>
  <si>
    <t xml:space="preserve">Оплата  за услуги охраны </t>
  </si>
  <si>
    <t>-индивидуальных тепловых пунктов, узлов учета теплоснабжения</t>
  </si>
  <si>
    <t>Замеры сопротивления изоляции в 16ти щитовых</t>
  </si>
  <si>
    <t>Поверка приборов учета (счетчики расхода воды и теплосчетчики)</t>
  </si>
  <si>
    <t>Заработная плата обслуживающего персонала</t>
  </si>
  <si>
    <t>Приобретение нвентаря, стройматериалов,хозтоваров</t>
  </si>
  <si>
    <t>Дератизация и дезинсекция, промывка мусоропровода</t>
  </si>
  <si>
    <t>Расходы на связь (стац.телефон офиса на 2 номера, сот.тел.охраны)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</si>
</sst>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165" fontId="5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/>
    <xf numFmtId="165" fontId="7" fillId="0" borderId="0" xfId="0" applyNumberFormat="1" applyFont="1"/>
    <xf numFmtId="165" fontId="7" fillId="0" borderId="0" xfId="0" applyNumberFormat="1" applyFont="1" applyAlignment="1">
      <alignment wrapText="1"/>
    </xf>
    <xf numFmtId="49" fontId="7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/>
    <xf numFmtId="49" fontId="9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left" wrapText="1"/>
    </xf>
    <xf numFmtId="164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49" fontId="9" fillId="0" borderId="1" xfId="0" applyNumberFormat="1" applyFont="1" applyBorder="1"/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165" fontId="9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/>
    <xf numFmtId="49" fontId="7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wrapText="1"/>
    </xf>
    <xf numFmtId="0" fontId="5" fillId="0" borderId="0" xfId="0" applyFont="1"/>
    <xf numFmtId="49" fontId="7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165" fontId="7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/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/>
    <xf numFmtId="165" fontId="13" fillId="0" borderId="1" xfId="0" applyNumberFormat="1" applyFont="1" applyBorder="1" applyAlignment="1">
      <alignment wrapText="1"/>
    </xf>
    <xf numFmtId="0" fontId="12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3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49" fontId="12" fillId="0" borderId="0" xfId="0" applyNumberFormat="1" applyFont="1"/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" xfId="0" applyFont="1" applyBorder="1"/>
    <xf numFmtId="0" fontId="14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164" fontId="17" fillId="0" borderId="1" xfId="0" applyNumberFormat="1" applyFont="1" applyBorder="1" applyAlignment="1">
      <alignment horizontal="center"/>
    </xf>
    <xf numFmtId="0" fontId="17" fillId="0" borderId="0" xfId="0" applyFont="1"/>
    <xf numFmtId="49" fontId="14" fillId="0" borderId="1" xfId="0" applyNumberFormat="1" applyFont="1" applyBorder="1" applyAlignment="1">
      <alignment horizontal="left" wrapText="1"/>
    </xf>
    <xf numFmtId="49" fontId="13" fillId="0" borderId="0" xfId="0" applyNumberFormat="1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0" fillId="0" borderId="0" xfId="0" applyFont="1"/>
    <xf numFmtId="0" fontId="20" fillId="0" borderId="0" xfId="0" applyFont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Font="1"/>
    <xf numFmtId="0" fontId="15" fillId="0" borderId="0" xfId="0" applyFont="1"/>
    <xf numFmtId="0" fontId="21" fillId="0" borderId="0" xfId="0" applyFont="1" applyAlignment="1">
      <alignment horizontal="center"/>
    </xf>
    <xf numFmtId="49" fontId="0" fillId="0" borderId="1" xfId="0" applyNumberFormat="1" applyFont="1" applyBorder="1"/>
    <xf numFmtId="0" fontId="2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164" fontId="21" fillId="0" borderId="1" xfId="0" applyNumberFormat="1" applyFont="1" applyBorder="1" applyAlignment="1">
      <alignment horizontal="center"/>
    </xf>
    <xf numFmtId="0" fontId="21" fillId="0" borderId="0" xfId="0" applyFont="1"/>
    <xf numFmtId="49" fontId="0" fillId="0" borderId="1" xfId="0" applyNumberFormat="1" applyBorder="1" applyAlignment="1">
      <alignment horizontal="left" wrapText="1"/>
    </xf>
    <xf numFmtId="49" fontId="1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/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165" fontId="1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77"/>
  <sheetViews>
    <sheetView workbookViewId="0">
      <selection activeCell="A4" sqref="A4:C4"/>
    </sheetView>
  </sheetViews>
  <sheetFormatPr defaultRowHeight="15.75" x14ac:dyDescent="0.25"/>
  <cols>
    <col min="1" max="1" width="4.28515625" style="58" customWidth="1"/>
    <col min="2" max="2" width="61.140625" style="59" customWidth="1"/>
    <col min="3" max="3" width="16.28515625" style="60" customWidth="1"/>
    <col min="4" max="16384" width="9.140625" style="58"/>
  </cols>
  <sheetData>
    <row r="1" spans="1:3 16379:16379" x14ac:dyDescent="0.25">
      <c r="B1" s="127" t="s">
        <v>94</v>
      </c>
      <c r="C1" s="128"/>
    </row>
    <row r="2" spans="1:3 16379:16379" x14ac:dyDescent="0.25">
      <c r="B2" s="127" t="s">
        <v>104</v>
      </c>
      <c r="C2" s="128"/>
    </row>
    <row r="4" spans="1:3 16379:16379" s="61" customFormat="1" x14ac:dyDescent="0.25">
      <c r="A4" s="129" t="s">
        <v>95</v>
      </c>
      <c r="B4" s="130"/>
      <c r="C4" s="130"/>
    </row>
    <row r="5" spans="1:3 16379:16379" s="61" customFormat="1" x14ac:dyDescent="0.25">
      <c r="A5" s="62"/>
      <c r="B5" s="63"/>
      <c r="C5" s="63"/>
    </row>
    <row r="6" spans="1:3 16379:16379" ht="21" x14ac:dyDescent="0.25">
      <c r="A6" s="64"/>
      <c r="B6" s="65" t="s">
        <v>96</v>
      </c>
      <c r="C6" s="66" t="s">
        <v>97</v>
      </c>
    </row>
    <row r="7" spans="1:3 16379:16379" ht="47.25" x14ac:dyDescent="0.25">
      <c r="A7" s="64"/>
      <c r="B7" s="67" t="s">
        <v>98</v>
      </c>
      <c r="C7" s="66">
        <v>21946911</v>
      </c>
    </row>
    <row r="8" spans="1:3 16379:16379" x14ac:dyDescent="0.25">
      <c r="A8" s="64"/>
      <c r="B8" s="67" t="s">
        <v>13</v>
      </c>
      <c r="C8" s="66">
        <v>579560</v>
      </c>
    </row>
    <row r="9" spans="1:3 16379:16379" x14ac:dyDescent="0.25">
      <c r="A9" s="64"/>
      <c r="B9" s="67" t="s">
        <v>12</v>
      </c>
      <c r="C9" s="66">
        <v>120000</v>
      </c>
    </row>
    <row r="10" spans="1:3 16379:16379" ht="15" customHeight="1" x14ac:dyDescent="0.25">
      <c r="A10" s="64"/>
      <c r="B10" s="67" t="s">
        <v>99</v>
      </c>
      <c r="C10" s="66">
        <v>75200</v>
      </c>
    </row>
    <row r="11" spans="1:3 16379:16379" ht="15" customHeight="1" x14ac:dyDescent="0.25">
      <c r="A11" s="64"/>
      <c r="B11" s="67" t="s">
        <v>100</v>
      </c>
      <c r="C11" s="66">
        <v>40319</v>
      </c>
    </row>
    <row r="12" spans="1:3 16379:16379" ht="15" customHeight="1" x14ac:dyDescent="0.25">
      <c r="A12" s="64"/>
      <c r="B12" s="67" t="s">
        <v>10</v>
      </c>
      <c r="C12" s="66">
        <v>290000</v>
      </c>
    </row>
    <row r="13" spans="1:3 16379:16379" ht="15" customHeight="1" x14ac:dyDescent="0.25">
      <c r="A13" s="64"/>
      <c r="B13" s="67" t="s">
        <v>11</v>
      </c>
      <c r="C13" s="66">
        <v>1683120</v>
      </c>
    </row>
    <row r="14" spans="1:3 16379:16379" ht="15" customHeight="1" x14ac:dyDescent="0.25">
      <c r="A14" s="64"/>
      <c r="B14" s="67" t="s">
        <v>8</v>
      </c>
      <c r="C14" s="66">
        <v>5000000</v>
      </c>
    </row>
    <row r="15" spans="1:3 16379:16379" s="54" customFormat="1" x14ac:dyDescent="0.25">
      <c r="A15" s="48"/>
      <c r="B15" s="68" t="s">
        <v>14</v>
      </c>
      <c r="C15" s="50">
        <f>SUM(C7:C14)</f>
        <v>29735110</v>
      </c>
      <c r="XEY15" s="69">
        <f>SUM(A15:XEX15)</f>
        <v>29735110</v>
      </c>
    </row>
    <row r="17" spans="1:3" s="72" customFormat="1" ht="31.5" x14ac:dyDescent="0.25">
      <c r="A17" s="70" t="s">
        <v>15</v>
      </c>
      <c r="B17" s="65" t="s">
        <v>101</v>
      </c>
      <c r="C17" s="71" t="s">
        <v>102</v>
      </c>
    </row>
    <row r="18" spans="1:3" ht="31.5" x14ac:dyDescent="0.25">
      <c r="A18" s="73"/>
      <c r="B18" s="74" t="s">
        <v>20</v>
      </c>
      <c r="C18" s="66"/>
    </row>
    <row r="19" spans="1:3" s="54" customFormat="1" x14ac:dyDescent="0.25">
      <c r="A19" s="75" t="s">
        <v>21</v>
      </c>
      <c r="B19" s="49" t="s">
        <v>22</v>
      </c>
      <c r="C19" s="50"/>
    </row>
    <row r="20" spans="1:3" x14ac:dyDescent="0.25">
      <c r="A20" s="64"/>
      <c r="B20" s="76" t="s">
        <v>23</v>
      </c>
      <c r="C20" s="66">
        <v>2280000</v>
      </c>
    </row>
    <row r="21" spans="1:3" x14ac:dyDescent="0.25">
      <c r="A21" s="64"/>
      <c r="B21" s="76" t="s">
        <v>25</v>
      </c>
      <c r="C21" s="66">
        <v>126000</v>
      </c>
    </row>
    <row r="22" spans="1:3" x14ac:dyDescent="0.25">
      <c r="A22" s="64"/>
      <c r="B22" s="76" t="s">
        <v>26</v>
      </c>
      <c r="C22" s="66">
        <v>158000</v>
      </c>
    </row>
    <row r="23" spans="1:3" x14ac:dyDescent="0.25">
      <c r="A23" s="64"/>
      <c r="B23" s="76" t="s">
        <v>27</v>
      </c>
      <c r="C23" s="66">
        <v>30000</v>
      </c>
    </row>
    <row r="24" spans="1:3" ht="63" x14ac:dyDescent="0.25">
      <c r="A24" s="64"/>
      <c r="B24" s="77" t="s">
        <v>28</v>
      </c>
      <c r="C24" s="66">
        <v>5460000</v>
      </c>
    </row>
    <row r="25" spans="1:3" x14ac:dyDescent="0.25">
      <c r="A25" s="64"/>
      <c r="B25" s="76" t="s">
        <v>29</v>
      </c>
      <c r="C25" s="66">
        <v>264500</v>
      </c>
    </row>
    <row r="26" spans="1:3" x14ac:dyDescent="0.25">
      <c r="A26" s="64"/>
      <c r="B26" s="76" t="s">
        <v>30</v>
      </c>
      <c r="C26" s="66">
        <v>60000</v>
      </c>
    </row>
    <row r="27" spans="1:3" s="54" customFormat="1" x14ac:dyDescent="0.25">
      <c r="A27" s="48"/>
      <c r="B27" s="78" t="s">
        <v>33</v>
      </c>
      <c r="C27" s="50">
        <f>SUM(C20:C26)</f>
        <v>8378500</v>
      </c>
    </row>
    <row r="28" spans="1:3" s="82" customFormat="1" ht="31.5" x14ac:dyDescent="0.25">
      <c r="A28" s="79" t="s">
        <v>34</v>
      </c>
      <c r="B28" s="80" t="s">
        <v>35</v>
      </c>
      <c r="C28" s="81"/>
    </row>
    <row r="29" spans="1:3" x14ac:dyDescent="0.25">
      <c r="A29" s="64"/>
      <c r="B29" s="76" t="s">
        <v>0</v>
      </c>
      <c r="C29" s="66">
        <v>1230000</v>
      </c>
    </row>
    <row r="30" spans="1:3" x14ac:dyDescent="0.25">
      <c r="A30" s="64"/>
      <c r="B30" s="76" t="s">
        <v>36</v>
      </c>
      <c r="C30" s="66">
        <v>2600000</v>
      </c>
    </row>
    <row r="31" spans="1:3" x14ac:dyDescent="0.25">
      <c r="A31" s="64"/>
      <c r="B31" s="76" t="s">
        <v>37</v>
      </c>
      <c r="C31" s="66">
        <v>160000</v>
      </c>
    </row>
    <row r="32" spans="1:3" x14ac:dyDescent="0.25">
      <c r="A32" s="64"/>
      <c r="B32" s="76" t="s">
        <v>38</v>
      </c>
      <c r="C32" s="66">
        <v>300000</v>
      </c>
    </row>
    <row r="33" spans="1:3" x14ac:dyDescent="0.25">
      <c r="A33" s="64"/>
      <c r="B33" s="76" t="s">
        <v>39</v>
      </c>
      <c r="C33" s="66">
        <v>770000</v>
      </c>
    </row>
    <row r="34" spans="1:3" x14ac:dyDescent="0.25">
      <c r="A34" s="64"/>
      <c r="B34" s="76" t="s">
        <v>41</v>
      </c>
      <c r="C34" s="66">
        <v>270000</v>
      </c>
    </row>
    <row r="35" spans="1:3" x14ac:dyDescent="0.25">
      <c r="A35" s="64"/>
      <c r="B35" s="76" t="s">
        <v>42</v>
      </c>
      <c r="C35" s="66">
        <v>128120</v>
      </c>
    </row>
    <row r="36" spans="1:3" s="54" customFormat="1" x14ac:dyDescent="0.25">
      <c r="A36" s="48"/>
      <c r="B36" s="78" t="s">
        <v>33</v>
      </c>
      <c r="C36" s="50">
        <f>SUM(C29:C35)</f>
        <v>5458120</v>
      </c>
    </row>
    <row r="37" spans="1:3" x14ac:dyDescent="0.25">
      <c r="A37" s="75" t="s">
        <v>43</v>
      </c>
      <c r="B37" s="80" t="s">
        <v>44</v>
      </c>
      <c r="C37" s="66"/>
    </row>
    <row r="38" spans="1:3" ht="31.5" x14ac:dyDescent="0.25">
      <c r="A38" s="64"/>
      <c r="B38" s="76" t="s">
        <v>45</v>
      </c>
      <c r="C38" s="66">
        <v>603600</v>
      </c>
    </row>
    <row r="39" spans="1:3" ht="47.25" x14ac:dyDescent="0.25">
      <c r="A39" s="64"/>
      <c r="B39" s="76" t="s">
        <v>47</v>
      </c>
      <c r="C39" s="66">
        <v>226421</v>
      </c>
    </row>
    <row r="40" spans="1:3" x14ac:dyDescent="0.25">
      <c r="A40" s="64"/>
      <c r="B40" s="76" t="s">
        <v>49</v>
      </c>
      <c r="C40" s="66">
        <v>100000</v>
      </c>
    </row>
    <row r="41" spans="1:3" x14ac:dyDescent="0.25">
      <c r="A41" s="64"/>
      <c r="B41" s="76" t="s">
        <v>50</v>
      </c>
      <c r="C41" s="66">
        <v>137969</v>
      </c>
    </row>
    <row r="42" spans="1:3" s="54" customFormat="1" x14ac:dyDescent="0.25">
      <c r="A42" s="48"/>
      <c r="B42" s="78" t="s">
        <v>33</v>
      </c>
      <c r="C42" s="50">
        <f>SUM(C38:C41)</f>
        <v>1067990</v>
      </c>
    </row>
    <row r="43" spans="1:3" x14ac:dyDescent="0.25">
      <c r="A43" s="64"/>
      <c r="B43" s="83" t="s">
        <v>52</v>
      </c>
      <c r="C43" s="66"/>
    </row>
    <row r="44" spans="1:3" x14ac:dyDescent="0.25">
      <c r="A44" s="64"/>
      <c r="B44" s="76" t="s">
        <v>53</v>
      </c>
      <c r="C44" s="66">
        <v>3900000</v>
      </c>
    </row>
    <row r="45" spans="1:3" x14ac:dyDescent="0.25">
      <c r="A45" s="64"/>
      <c r="B45" s="76" t="s">
        <v>54</v>
      </c>
      <c r="C45" s="66">
        <v>1523080</v>
      </c>
    </row>
    <row r="46" spans="1:3" x14ac:dyDescent="0.25">
      <c r="A46" s="64"/>
      <c r="B46" s="76" t="s">
        <v>56</v>
      </c>
      <c r="C46" s="66">
        <v>1040000</v>
      </c>
    </row>
    <row r="47" spans="1:3" x14ac:dyDescent="0.25">
      <c r="A47" s="64"/>
      <c r="B47" s="76" t="s">
        <v>103</v>
      </c>
      <c r="C47" s="66">
        <v>60000</v>
      </c>
    </row>
    <row r="48" spans="1:3" x14ac:dyDescent="0.25">
      <c r="A48" s="64"/>
      <c r="B48" s="67" t="s">
        <v>58</v>
      </c>
      <c r="C48" s="66">
        <v>150000</v>
      </c>
    </row>
    <row r="49" spans="1:3" x14ac:dyDescent="0.25">
      <c r="A49" s="64"/>
      <c r="B49" s="67" t="s">
        <v>59</v>
      </c>
      <c r="C49" s="66">
        <v>20000</v>
      </c>
    </row>
    <row r="50" spans="1:3" ht="31.5" x14ac:dyDescent="0.25">
      <c r="A50" s="64"/>
      <c r="B50" s="67" t="s">
        <v>60</v>
      </c>
      <c r="C50" s="66">
        <v>30000</v>
      </c>
    </row>
    <row r="51" spans="1:3" ht="31.5" x14ac:dyDescent="0.25">
      <c r="A51" s="64"/>
      <c r="B51" s="67" t="s">
        <v>61</v>
      </c>
      <c r="C51" s="66">
        <v>150000</v>
      </c>
    </row>
    <row r="52" spans="1:3" x14ac:dyDescent="0.25">
      <c r="A52" s="64"/>
      <c r="B52" s="67" t="s">
        <v>63</v>
      </c>
      <c r="C52" s="66">
        <v>90000</v>
      </c>
    </row>
    <row r="53" spans="1:3" x14ac:dyDescent="0.25">
      <c r="A53" s="64"/>
      <c r="B53" s="67" t="s">
        <v>64</v>
      </c>
      <c r="C53" s="66">
        <v>80000</v>
      </c>
    </row>
    <row r="54" spans="1:3" x14ac:dyDescent="0.25">
      <c r="A54" s="64"/>
      <c r="B54" s="67" t="s">
        <v>65</v>
      </c>
      <c r="C54" s="66">
        <v>150000</v>
      </c>
    </row>
    <row r="55" spans="1:3" x14ac:dyDescent="0.25">
      <c r="A55" s="64"/>
      <c r="B55" s="67" t="s">
        <v>66</v>
      </c>
      <c r="C55" s="66">
        <v>40000</v>
      </c>
    </row>
    <row r="56" spans="1:3" x14ac:dyDescent="0.25">
      <c r="A56" s="64"/>
      <c r="B56" s="67" t="s">
        <v>69</v>
      </c>
      <c r="C56" s="66">
        <v>5000</v>
      </c>
    </row>
    <row r="57" spans="1:3" x14ac:dyDescent="0.25">
      <c r="A57" s="64"/>
      <c r="B57" s="67" t="s">
        <v>70</v>
      </c>
      <c r="C57" s="66">
        <v>22500</v>
      </c>
    </row>
    <row r="58" spans="1:3" x14ac:dyDescent="0.25">
      <c r="A58" s="64"/>
      <c r="B58" s="67" t="s">
        <v>71</v>
      </c>
      <c r="C58" s="66">
        <v>27000</v>
      </c>
    </row>
    <row r="59" spans="1:3" x14ac:dyDescent="0.25">
      <c r="A59" s="64"/>
      <c r="B59" s="67" t="s">
        <v>72</v>
      </c>
      <c r="C59" s="66">
        <v>30000</v>
      </c>
    </row>
    <row r="60" spans="1:3" x14ac:dyDescent="0.25">
      <c r="A60" s="64"/>
      <c r="B60" s="67" t="s">
        <v>73</v>
      </c>
      <c r="C60" s="66">
        <v>490000</v>
      </c>
    </row>
    <row r="61" spans="1:3" x14ac:dyDescent="0.25">
      <c r="A61" s="64"/>
      <c r="B61" s="67" t="s">
        <v>75</v>
      </c>
      <c r="C61" s="66">
        <v>18000</v>
      </c>
    </row>
    <row r="62" spans="1:3" s="54" customFormat="1" x14ac:dyDescent="0.25">
      <c r="A62" s="48"/>
      <c r="B62" s="68" t="s">
        <v>33</v>
      </c>
      <c r="C62" s="50">
        <f>SUM(C44:C61)</f>
        <v>7825580</v>
      </c>
    </row>
    <row r="63" spans="1:3" x14ac:dyDescent="0.25">
      <c r="A63" s="64"/>
      <c r="B63" s="74" t="s">
        <v>78</v>
      </c>
      <c r="C63" s="66"/>
    </row>
    <row r="64" spans="1:3" x14ac:dyDescent="0.25">
      <c r="A64" s="64"/>
      <c r="B64" s="67" t="s">
        <v>79</v>
      </c>
      <c r="C64" s="66">
        <v>160000</v>
      </c>
    </row>
    <row r="65" spans="1:3" x14ac:dyDescent="0.25">
      <c r="A65" s="64"/>
      <c r="B65" s="67" t="s">
        <v>80</v>
      </c>
      <c r="C65" s="66">
        <v>1641600</v>
      </c>
    </row>
    <row r="66" spans="1:3" x14ac:dyDescent="0.25">
      <c r="A66" s="64"/>
      <c r="B66" s="67" t="s">
        <v>82</v>
      </c>
      <c r="C66" s="66">
        <v>57000</v>
      </c>
    </row>
    <row r="67" spans="1:3" x14ac:dyDescent="0.25">
      <c r="A67" s="64"/>
      <c r="B67" s="67" t="s">
        <v>83</v>
      </c>
      <c r="C67" s="66">
        <v>60000</v>
      </c>
    </row>
    <row r="68" spans="1:3" x14ac:dyDescent="0.25">
      <c r="A68" s="64"/>
      <c r="B68" s="67" t="s">
        <v>84</v>
      </c>
      <c r="C68" s="66">
        <v>286320</v>
      </c>
    </row>
    <row r="69" spans="1:3" s="54" customFormat="1" x14ac:dyDescent="0.25">
      <c r="A69" s="48"/>
      <c r="B69" s="68" t="s">
        <v>33</v>
      </c>
      <c r="C69" s="50">
        <f>SUM(C64:C68)</f>
        <v>2204920</v>
      </c>
    </row>
    <row r="70" spans="1:3" ht="31.5" x14ac:dyDescent="0.25">
      <c r="A70" s="64"/>
      <c r="B70" s="67" t="s">
        <v>90</v>
      </c>
      <c r="C70" s="66">
        <v>4800000</v>
      </c>
    </row>
    <row r="71" spans="1:3" s="54" customFormat="1" x14ac:dyDescent="0.25">
      <c r="A71" s="48"/>
      <c r="B71" s="68" t="s">
        <v>91</v>
      </c>
      <c r="C71" s="50">
        <f>C27+C36+C42+C62+C69+C70</f>
        <v>29735110</v>
      </c>
    </row>
    <row r="73" spans="1:3" x14ac:dyDescent="0.25">
      <c r="A73" s="84"/>
      <c r="C73" s="60">
        <f>C15-C71</f>
        <v>0</v>
      </c>
    </row>
    <row r="74" spans="1:3" x14ac:dyDescent="0.25">
      <c r="A74" s="127" t="s">
        <v>92</v>
      </c>
      <c r="B74" s="131"/>
      <c r="C74" s="131"/>
    </row>
    <row r="75" spans="1:3" x14ac:dyDescent="0.25">
      <c r="A75" s="84"/>
    </row>
    <row r="76" spans="1:3" x14ac:dyDescent="0.25">
      <c r="A76" s="84" t="s">
        <v>93</v>
      </c>
    </row>
    <row r="77" spans="1:3" x14ac:dyDescent="0.25">
      <c r="A77" s="84"/>
    </row>
  </sheetData>
  <mergeCells count="4">
    <mergeCell ref="B1:C1"/>
    <mergeCell ref="B2:C2"/>
    <mergeCell ref="A4:C4"/>
    <mergeCell ref="A74:C7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93"/>
  <sheetViews>
    <sheetView workbookViewId="0">
      <selection activeCell="E13" sqref="E13"/>
    </sheetView>
  </sheetViews>
  <sheetFormatPr defaultRowHeight="12.75" x14ac:dyDescent="0.2"/>
  <cols>
    <col min="1" max="1" width="4.85546875" style="6" customWidth="1"/>
    <col min="2" max="2" width="51.5703125" style="56" customWidth="1"/>
    <col min="3" max="3" width="19.28515625" style="4" customWidth="1"/>
    <col min="4" max="16384" width="9.140625" style="6"/>
  </cols>
  <sheetData>
    <row r="1" spans="1:5 16377:16377" s="86" customFormat="1" x14ac:dyDescent="0.2">
      <c r="A1" s="85" t="s">
        <v>105</v>
      </c>
    </row>
    <row r="2" spans="1:5 16377:16377" s="86" customFormat="1" ht="14.25" customHeight="1" x14ac:dyDescent="0.2">
      <c r="A2" s="87"/>
    </row>
    <row r="3" spans="1:5 16377:16377" s="86" customFormat="1" ht="14.25" customHeight="1" x14ac:dyDescent="0.2">
      <c r="A3" s="132" t="s">
        <v>106</v>
      </c>
      <c r="B3" s="133"/>
      <c r="C3" s="133"/>
    </row>
    <row r="4" spans="1:5 16377:16377" s="86" customFormat="1" ht="14.25" customHeight="1" x14ac:dyDescent="0.2">
      <c r="A4" s="87"/>
    </row>
    <row r="5" spans="1:5 16377:16377" s="88" customFormat="1" ht="18.75" customHeight="1" x14ac:dyDescent="0.2">
      <c r="A5" s="6"/>
      <c r="B5" s="56"/>
      <c r="C5" s="134" t="s">
        <v>107</v>
      </c>
      <c r="D5" s="135"/>
      <c r="E5" s="135"/>
    </row>
    <row r="6" spans="1:5 16377:16377" ht="18.75" customHeight="1" x14ac:dyDescent="0.2">
      <c r="C6" s="135"/>
      <c r="D6" s="135"/>
      <c r="E6" s="135"/>
    </row>
    <row r="7" spans="1:5 16377:16377" ht="18.75" customHeight="1" x14ac:dyDescent="0.2">
      <c r="C7" s="135"/>
      <c r="D7" s="135"/>
      <c r="E7" s="135"/>
    </row>
    <row r="8" spans="1:5 16377:16377" ht="18.75" customHeight="1" x14ac:dyDescent="0.25">
      <c r="C8" s="89"/>
      <c r="D8" s="89"/>
      <c r="E8" s="89"/>
    </row>
    <row r="10" spans="1:5 16377:16377" ht="4.5" customHeight="1" x14ac:dyDescent="0.2">
      <c r="A10" s="3"/>
      <c r="B10" s="4"/>
      <c r="C10" s="3"/>
    </row>
    <row r="11" spans="1:5 16377:16377" s="16" customFormat="1" ht="20.25" customHeight="1" x14ac:dyDescent="0.2">
      <c r="A11" s="9"/>
      <c r="B11" s="10" t="s">
        <v>108</v>
      </c>
      <c r="C11" s="12" t="s">
        <v>4</v>
      </c>
      <c r="XEW11" s="15">
        <f>SUM(A11:XEV11)</f>
        <v>0</v>
      </c>
    </row>
    <row r="12" spans="1:5 16377:16377" ht="37.5" customHeight="1" x14ac:dyDescent="0.2">
      <c r="A12" s="9" t="s">
        <v>21</v>
      </c>
      <c r="B12" s="17" t="s">
        <v>109</v>
      </c>
      <c r="C12" s="12">
        <v>17643083</v>
      </c>
    </row>
    <row r="13" spans="1:5 16377:16377" ht="15" customHeight="1" x14ac:dyDescent="0.2">
      <c r="A13" s="9"/>
      <c r="B13" s="19" t="s">
        <v>8</v>
      </c>
      <c r="C13" s="12">
        <v>5000000</v>
      </c>
    </row>
    <row r="14" spans="1:5 16377:16377" ht="15" customHeight="1" x14ac:dyDescent="0.2">
      <c r="A14" s="9"/>
      <c r="B14" s="19" t="s">
        <v>10</v>
      </c>
      <c r="C14" s="12">
        <v>290000</v>
      </c>
    </row>
    <row r="15" spans="1:5 16377:16377" ht="15" customHeight="1" x14ac:dyDescent="0.2">
      <c r="A15" s="9"/>
      <c r="B15" s="19" t="s">
        <v>11</v>
      </c>
      <c r="C15" s="12">
        <v>1683120</v>
      </c>
    </row>
    <row r="16" spans="1:5 16377:16377" s="16" customFormat="1" ht="15" customHeight="1" x14ac:dyDescent="0.2">
      <c r="A16" s="21"/>
      <c r="B16" s="34" t="s">
        <v>110</v>
      </c>
      <c r="C16" s="24">
        <f>SUM(C12:C15)</f>
        <v>24616203</v>
      </c>
    </row>
    <row r="17" spans="1:3" s="16" customFormat="1" x14ac:dyDescent="0.2">
      <c r="A17" s="21" t="s">
        <v>34</v>
      </c>
      <c r="B17" s="34" t="s">
        <v>111</v>
      </c>
      <c r="C17" s="24"/>
    </row>
    <row r="18" spans="1:3" s="20" customFormat="1" x14ac:dyDescent="0.2">
      <c r="A18" s="9"/>
      <c r="B18" s="30" t="s">
        <v>9</v>
      </c>
      <c r="C18" s="12">
        <v>12006</v>
      </c>
    </row>
    <row r="19" spans="1:3" x14ac:dyDescent="0.2">
      <c r="A19" s="9"/>
      <c r="B19" s="19" t="s">
        <v>12</v>
      </c>
      <c r="C19" s="12">
        <v>28000</v>
      </c>
    </row>
    <row r="20" spans="1:3" x14ac:dyDescent="0.2">
      <c r="A20" s="9"/>
      <c r="B20" s="19" t="s">
        <v>13</v>
      </c>
      <c r="C20" s="12">
        <v>579560</v>
      </c>
    </row>
    <row r="21" spans="1:3" x14ac:dyDescent="0.2">
      <c r="A21" s="9"/>
      <c r="B21" s="19" t="s">
        <v>112</v>
      </c>
      <c r="C21" s="12">
        <v>376701</v>
      </c>
    </row>
    <row r="22" spans="1:3" x14ac:dyDescent="0.2">
      <c r="A22" s="9"/>
      <c r="B22" s="19" t="s">
        <v>113</v>
      </c>
      <c r="C22" s="12">
        <v>5949</v>
      </c>
    </row>
    <row r="23" spans="1:3" x14ac:dyDescent="0.2">
      <c r="A23" s="9"/>
      <c r="B23" s="19" t="s">
        <v>114</v>
      </c>
      <c r="C23" s="12">
        <v>451899</v>
      </c>
    </row>
    <row r="24" spans="1:3" s="16" customFormat="1" x14ac:dyDescent="0.2">
      <c r="A24" s="21"/>
      <c r="B24" s="34" t="s">
        <v>115</v>
      </c>
      <c r="C24" s="24">
        <f>SUM(C18:C23)</f>
        <v>1454115</v>
      </c>
    </row>
    <row r="25" spans="1:3" x14ac:dyDescent="0.2">
      <c r="A25" s="21"/>
      <c r="B25" s="22" t="s">
        <v>14</v>
      </c>
      <c r="C25" s="24">
        <f>C24+C16</f>
        <v>26070318</v>
      </c>
    </row>
    <row r="27" spans="1:3" ht="25.5" x14ac:dyDescent="0.2">
      <c r="A27" s="27" t="s">
        <v>15</v>
      </c>
      <c r="B27" s="10" t="s">
        <v>116</v>
      </c>
      <c r="C27" s="29" t="s">
        <v>4</v>
      </c>
    </row>
    <row r="28" spans="1:3" x14ac:dyDescent="0.2">
      <c r="A28" s="13"/>
      <c r="B28" s="32" t="s">
        <v>20</v>
      </c>
      <c r="C28" s="12"/>
    </row>
    <row r="29" spans="1:3" s="16" customFormat="1" x14ac:dyDescent="0.2">
      <c r="A29" s="33" t="s">
        <v>21</v>
      </c>
      <c r="B29" s="34" t="s">
        <v>22</v>
      </c>
      <c r="C29" s="24"/>
    </row>
    <row r="30" spans="1:3" s="38" customFormat="1" x14ac:dyDescent="0.2">
      <c r="A30" s="9"/>
      <c r="B30" s="36" t="s">
        <v>23</v>
      </c>
      <c r="C30" s="12">
        <v>2295679</v>
      </c>
    </row>
    <row r="31" spans="1:3" x14ac:dyDescent="0.2">
      <c r="A31" s="9"/>
      <c r="B31" s="36" t="s">
        <v>25</v>
      </c>
      <c r="C31" s="12">
        <v>110598</v>
      </c>
    </row>
    <row r="32" spans="1:3" x14ac:dyDescent="0.2">
      <c r="A32" s="9"/>
      <c r="B32" s="36" t="s">
        <v>26</v>
      </c>
      <c r="C32" s="12">
        <v>125967</v>
      </c>
    </row>
    <row r="33" spans="1:3" x14ac:dyDescent="0.2">
      <c r="A33" s="9"/>
      <c r="B33" s="36" t="s">
        <v>27</v>
      </c>
      <c r="C33" s="12">
        <v>28000</v>
      </c>
    </row>
    <row r="34" spans="1:3" ht="51" x14ac:dyDescent="0.2">
      <c r="A34" s="9"/>
      <c r="B34" s="39" t="s">
        <v>28</v>
      </c>
      <c r="C34" s="12">
        <v>5459640</v>
      </c>
    </row>
    <row r="35" spans="1:3" x14ac:dyDescent="0.2">
      <c r="A35" s="9"/>
      <c r="B35" s="36" t="s">
        <v>29</v>
      </c>
      <c r="C35" s="12">
        <v>264500</v>
      </c>
    </row>
    <row r="36" spans="1:3" x14ac:dyDescent="0.2">
      <c r="A36" s="9"/>
      <c r="B36" s="36" t="s">
        <v>30</v>
      </c>
      <c r="C36" s="12">
        <v>54164</v>
      </c>
    </row>
    <row r="37" spans="1:3" x14ac:dyDescent="0.2">
      <c r="A37" s="9"/>
      <c r="B37" s="36" t="s">
        <v>117</v>
      </c>
      <c r="C37" s="12">
        <v>18581</v>
      </c>
    </row>
    <row r="38" spans="1:3" s="2" customFormat="1" x14ac:dyDescent="0.2">
      <c r="A38" s="90"/>
      <c r="B38" s="91" t="s">
        <v>33</v>
      </c>
      <c r="C38" s="92">
        <f>SUM(C30:C37)</f>
        <v>8357129</v>
      </c>
    </row>
    <row r="39" spans="1:3" ht="25.5" x14ac:dyDescent="0.2">
      <c r="A39" s="41" t="s">
        <v>34</v>
      </c>
      <c r="B39" s="42" t="s">
        <v>35</v>
      </c>
      <c r="C39" s="44"/>
    </row>
    <row r="40" spans="1:3" x14ac:dyDescent="0.2">
      <c r="A40" s="9"/>
      <c r="B40" s="36" t="s">
        <v>0</v>
      </c>
      <c r="C40" s="12">
        <v>1228800</v>
      </c>
    </row>
    <row r="41" spans="1:3" x14ac:dyDescent="0.2">
      <c r="A41" s="9"/>
      <c r="B41" s="36" t="s">
        <v>36</v>
      </c>
      <c r="C41" s="12">
        <v>2766358</v>
      </c>
    </row>
    <row r="42" spans="1:3" x14ac:dyDescent="0.2">
      <c r="A42" s="9"/>
      <c r="B42" s="36" t="s">
        <v>37</v>
      </c>
      <c r="C42" s="12">
        <v>144217</v>
      </c>
    </row>
    <row r="43" spans="1:3" x14ac:dyDescent="0.2">
      <c r="A43" s="9"/>
      <c r="B43" s="36" t="s">
        <v>38</v>
      </c>
      <c r="C43" s="12">
        <v>181625</v>
      </c>
    </row>
    <row r="44" spans="1:3" s="16" customFormat="1" x14ac:dyDescent="0.2">
      <c r="A44" s="9"/>
      <c r="B44" s="36" t="s">
        <v>39</v>
      </c>
      <c r="C44" s="12">
        <v>799330</v>
      </c>
    </row>
    <row r="45" spans="1:3" x14ac:dyDescent="0.2">
      <c r="A45" s="9"/>
      <c r="B45" s="36" t="s">
        <v>41</v>
      </c>
      <c r="C45" s="12">
        <v>68400</v>
      </c>
    </row>
    <row r="46" spans="1:3" x14ac:dyDescent="0.2">
      <c r="A46" s="9"/>
      <c r="B46" s="36" t="s">
        <v>42</v>
      </c>
      <c r="C46" s="46">
        <v>48449</v>
      </c>
    </row>
    <row r="47" spans="1:3" s="38" customFormat="1" x14ac:dyDescent="0.2">
      <c r="A47" s="90"/>
      <c r="B47" s="91" t="s">
        <v>33</v>
      </c>
      <c r="C47" s="92">
        <f>SUM(C40:C46)</f>
        <v>5237179</v>
      </c>
    </row>
    <row r="48" spans="1:3" x14ac:dyDescent="0.2">
      <c r="A48" s="33" t="s">
        <v>43</v>
      </c>
      <c r="B48" s="42" t="s">
        <v>44</v>
      </c>
      <c r="C48" s="12"/>
    </row>
    <row r="49" spans="1:3" ht="25.5" x14ac:dyDescent="0.2">
      <c r="A49" s="9"/>
      <c r="B49" s="36" t="s">
        <v>45</v>
      </c>
      <c r="C49" s="12">
        <v>650000</v>
      </c>
    </row>
    <row r="50" spans="1:3" ht="25.5" x14ac:dyDescent="0.2">
      <c r="A50" s="9"/>
      <c r="B50" s="36" t="s">
        <v>47</v>
      </c>
      <c r="C50" s="12">
        <v>415992</v>
      </c>
    </row>
    <row r="51" spans="1:3" x14ac:dyDescent="0.2">
      <c r="A51" s="9"/>
      <c r="B51" s="36" t="s">
        <v>49</v>
      </c>
      <c r="C51" s="12">
        <v>68250</v>
      </c>
    </row>
    <row r="52" spans="1:3" x14ac:dyDescent="0.2">
      <c r="A52" s="9"/>
      <c r="B52" s="36" t="s">
        <v>50</v>
      </c>
      <c r="C52" s="12">
        <v>96096</v>
      </c>
    </row>
    <row r="53" spans="1:3" s="38" customFormat="1" x14ac:dyDescent="0.2">
      <c r="A53" s="90"/>
      <c r="B53" s="91" t="s">
        <v>33</v>
      </c>
      <c r="C53" s="92">
        <f>SUM(C49:C52)</f>
        <v>1230338</v>
      </c>
    </row>
    <row r="54" spans="1:3" x14ac:dyDescent="0.2">
      <c r="A54" s="21"/>
      <c r="B54" s="47" t="s">
        <v>52</v>
      </c>
      <c r="C54" s="12"/>
    </row>
    <row r="55" spans="1:3" x14ac:dyDescent="0.2">
      <c r="A55" s="9"/>
      <c r="B55" s="36" t="s">
        <v>118</v>
      </c>
      <c r="C55" s="12">
        <v>3887407</v>
      </c>
    </row>
    <row r="56" spans="1:3" x14ac:dyDescent="0.2">
      <c r="A56" s="9"/>
      <c r="B56" s="36" t="s">
        <v>54</v>
      </c>
      <c r="C56" s="12">
        <v>1547913</v>
      </c>
    </row>
    <row r="57" spans="1:3" x14ac:dyDescent="0.2">
      <c r="A57" s="9"/>
      <c r="B57" s="36" t="s">
        <v>56</v>
      </c>
      <c r="C57" s="12">
        <v>1038012</v>
      </c>
    </row>
    <row r="58" spans="1:3" x14ac:dyDescent="0.2">
      <c r="A58" s="9"/>
      <c r="B58" s="36" t="s">
        <v>57</v>
      </c>
      <c r="C58" s="12">
        <v>48000</v>
      </c>
    </row>
    <row r="59" spans="1:3" x14ac:dyDescent="0.2">
      <c r="A59" s="9"/>
      <c r="B59" s="19" t="s">
        <v>58</v>
      </c>
      <c r="C59" s="12">
        <v>96652</v>
      </c>
    </row>
    <row r="60" spans="1:3" x14ac:dyDescent="0.2">
      <c r="A60" s="9"/>
      <c r="B60" s="19" t="s">
        <v>59</v>
      </c>
      <c r="C60" s="12">
        <v>20700</v>
      </c>
    </row>
    <row r="61" spans="1:3" ht="25.5" x14ac:dyDescent="0.2">
      <c r="A61" s="9"/>
      <c r="B61" s="19" t="s">
        <v>60</v>
      </c>
      <c r="C61" s="12">
        <v>30000</v>
      </c>
    </row>
    <row r="62" spans="1:3" ht="25.5" x14ac:dyDescent="0.2">
      <c r="A62" s="9"/>
      <c r="B62" s="19" t="s">
        <v>61</v>
      </c>
      <c r="C62" s="12">
        <v>160112</v>
      </c>
    </row>
    <row r="63" spans="1:3" x14ac:dyDescent="0.2">
      <c r="A63" s="9"/>
      <c r="B63" s="19" t="s">
        <v>63</v>
      </c>
      <c r="C63" s="12">
        <v>71016</v>
      </c>
    </row>
    <row r="64" spans="1:3" x14ac:dyDescent="0.2">
      <c r="A64" s="9"/>
      <c r="B64" s="19" t="s">
        <v>64</v>
      </c>
      <c r="C64" s="12">
        <v>79865</v>
      </c>
    </row>
    <row r="65" spans="1:3" x14ac:dyDescent="0.2">
      <c r="A65" s="9"/>
      <c r="B65" s="19" t="s">
        <v>65</v>
      </c>
      <c r="C65" s="12">
        <v>160000</v>
      </c>
    </row>
    <row r="66" spans="1:3" s="16" customFormat="1" x14ac:dyDescent="0.2">
      <c r="A66" s="9"/>
      <c r="B66" s="19" t="s">
        <v>66</v>
      </c>
      <c r="C66" s="12">
        <v>35845</v>
      </c>
    </row>
    <row r="67" spans="1:3" x14ac:dyDescent="0.2">
      <c r="A67" s="9"/>
      <c r="B67" s="19" t="s">
        <v>67</v>
      </c>
      <c r="C67" s="12">
        <v>32222</v>
      </c>
    </row>
    <row r="68" spans="1:3" x14ac:dyDescent="0.2">
      <c r="A68" s="9"/>
      <c r="B68" s="19" t="s">
        <v>69</v>
      </c>
      <c r="C68" s="12">
        <v>9525</v>
      </c>
    </row>
    <row r="69" spans="1:3" x14ac:dyDescent="0.2">
      <c r="A69" s="9"/>
      <c r="B69" s="19" t="s">
        <v>70</v>
      </c>
      <c r="C69" s="12">
        <v>22400</v>
      </c>
    </row>
    <row r="70" spans="1:3" x14ac:dyDescent="0.2">
      <c r="A70" s="9"/>
      <c r="B70" s="19" t="s">
        <v>71</v>
      </c>
      <c r="C70" s="12">
        <v>28680</v>
      </c>
    </row>
    <row r="71" spans="1:3" x14ac:dyDescent="0.2">
      <c r="A71" s="9"/>
      <c r="B71" s="19" t="s">
        <v>72</v>
      </c>
      <c r="C71" s="12">
        <v>26852</v>
      </c>
    </row>
    <row r="72" spans="1:3" x14ac:dyDescent="0.2">
      <c r="A72" s="9"/>
      <c r="B72" s="19" t="s">
        <v>73</v>
      </c>
      <c r="C72" s="12">
        <v>1276621</v>
      </c>
    </row>
    <row r="73" spans="1:3" x14ac:dyDescent="0.2">
      <c r="A73" s="9"/>
      <c r="B73" s="19" t="s">
        <v>75</v>
      </c>
      <c r="C73" s="12">
        <v>15150</v>
      </c>
    </row>
    <row r="74" spans="1:3" x14ac:dyDescent="0.2">
      <c r="A74" s="9"/>
      <c r="B74" s="19" t="s">
        <v>76</v>
      </c>
      <c r="C74" s="12">
        <v>15400</v>
      </c>
    </row>
    <row r="75" spans="1:3" s="2" customFormat="1" x14ac:dyDescent="0.2">
      <c r="A75" s="90"/>
      <c r="B75" s="93" t="s">
        <v>33</v>
      </c>
      <c r="C75" s="92">
        <f>SUM(C55:C74)</f>
        <v>8602372</v>
      </c>
    </row>
    <row r="76" spans="1:3" x14ac:dyDescent="0.2">
      <c r="A76" s="9"/>
      <c r="B76" s="32" t="s">
        <v>78</v>
      </c>
      <c r="C76" s="12"/>
    </row>
    <row r="77" spans="1:3" s="16" customFormat="1" x14ac:dyDescent="0.2">
      <c r="A77" s="9"/>
      <c r="B77" s="19" t="s">
        <v>79</v>
      </c>
      <c r="C77" s="12">
        <v>155864</v>
      </c>
    </row>
    <row r="78" spans="1:3" x14ac:dyDescent="0.2">
      <c r="A78" s="9"/>
      <c r="B78" s="19" t="s">
        <v>80</v>
      </c>
      <c r="C78" s="12">
        <v>1751274</v>
      </c>
    </row>
    <row r="79" spans="1:3" x14ac:dyDescent="0.2">
      <c r="A79" s="9"/>
      <c r="B79" s="19" t="s">
        <v>82</v>
      </c>
      <c r="C79" s="12">
        <v>56400</v>
      </c>
    </row>
    <row r="80" spans="1:3" x14ac:dyDescent="0.2">
      <c r="A80" s="9"/>
      <c r="B80" s="19" t="s">
        <v>83</v>
      </c>
      <c r="C80" s="12">
        <v>60000</v>
      </c>
    </row>
    <row r="81" spans="1:6" x14ac:dyDescent="0.2">
      <c r="A81" s="9"/>
      <c r="B81" s="19" t="s">
        <v>84</v>
      </c>
      <c r="C81" s="12">
        <v>286320</v>
      </c>
    </row>
    <row r="82" spans="1:6" x14ac:dyDescent="0.2">
      <c r="A82" s="9"/>
      <c r="B82" s="19" t="s">
        <v>85</v>
      </c>
      <c r="C82" s="12">
        <v>100706</v>
      </c>
    </row>
    <row r="83" spans="1:6" x14ac:dyDescent="0.2">
      <c r="A83" s="9"/>
      <c r="B83" s="19" t="s">
        <v>87</v>
      </c>
      <c r="C83" s="12">
        <v>232736</v>
      </c>
    </row>
    <row r="84" spans="1:6" s="2" customFormat="1" x14ac:dyDescent="0.2">
      <c r="A84" s="90"/>
      <c r="B84" s="93" t="s">
        <v>88</v>
      </c>
      <c r="C84" s="92">
        <f>SUM(C77:C83)</f>
        <v>2643300</v>
      </c>
    </row>
    <row r="85" spans="1:6" s="16" customFormat="1" x14ac:dyDescent="0.2">
      <c r="A85" s="21"/>
      <c r="B85" s="34" t="s">
        <v>89</v>
      </c>
      <c r="C85" s="24">
        <v>26070318</v>
      </c>
    </row>
    <row r="86" spans="1:6" ht="25.5" x14ac:dyDescent="0.2">
      <c r="A86" s="9"/>
      <c r="B86" s="19" t="s">
        <v>90</v>
      </c>
      <c r="C86" s="12">
        <v>5100000</v>
      </c>
    </row>
    <row r="87" spans="1:6" x14ac:dyDescent="0.2">
      <c r="A87" s="21"/>
      <c r="B87" s="22" t="s">
        <v>91</v>
      </c>
      <c r="C87" s="24"/>
    </row>
    <row r="89" spans="1:6" x14ac:dyDescent="0.2">
      <c r="A89" s="55"/>
    </row>
    <row r="90" spans="1:6" ht="15" x14ac:dyDescent="0.25">
      <c r="A90" s="136" t="s">
        <v>92</v>
      </c>
      <c r="B90" s="137"/>
      <c r="C90" s="131"/>
      <c r="D90" s="131"/>
      <c r="E90" s="131"/>
      <c r="F90" s="131"/>
    </row>
    <row r="91" spans="1:6" x14ac:dyDescent="0.2">
      <c r="A91" s="55"/>
    </row>
    <row r="92" spans="1:6" x14ac:dyDescent="0.2">
      <c r="A92" s="55" t="s">
        <v>119</v>
      </c>
    </row>
    <row r="93" spans="1:6" x14ac:dyDescent="0.2">
      <c r="A93" s="55"/>
    </row>
  </sheetData>
  <mergeCells count="3">
    <mergeCell ref="A3:C3"/>
    <mergeCell ref="C5:E7"/>
    <mergeCell ref="A90:F9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workbookViewId="0">
      <selection sqref="A1:XFD1048576"/>
    </sheetView>
  </sheetViews>
  <sheetFormatPr defaultRowHeight="12.75" x14ac:dyDescent="0.2"/>
  <cols>
    <col min="1" max="1" width="4.28515625" style="6" customWidth="1"/>
    <col min="2" max="2" width="61.140625" style="56" customWidth="1"/>
    <col min="3" max="3" width="14.7109375" style="57" customWidth="1"/>
    <col min="4" max="4" width="14.140625" style="4" customWidth="1"/>
    <col min="5" max="5" width="13.140625" style="6" customWidth="1"/>
    <col min="6" max="6" width="13.140625" style="7" customWidth="1"/>
    <col min="7" max="7" width="15.140625" style="8" customWidth="1"/>
    <col min="8" max="16384" width="9.140625" style="6"/>
  </cols>
  <sheetData>
    <row r="1" spans="1:7 16384:16384" s="2" customFormat="1" x14ac:dyDescent="0.2">
      <c r="A1" s="138" t="s">
        <v>1</v>
      </c>
      <c r="B1" s="139"/>
      <c r="C1" s="139"/>
      <c r="D1" s="139"/>
      <c r="E1" s="139"/>
      <c r="F1" s="139"/>
      <c r="G1" s="1"/>
    </row>
    <row r="2" spans="1:7 16384:16384" ht="4.5" customHeight="1" x14ac:dyDescent="0.2">
      <c r="A2" s="3"/>
      <c r="B2" s="4"/>
      <c r="C2" s="5"/>
      <c r="D2" s="3"/>
    </row>
    <row r="3" spans="1:7 16384:16384" s="16" customFormat="1" x14ac:dyDescent="0.2">
      <c r="A3" s="9"/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8"/>
      <c r="XFD3" s="15">
        <f>SUM(A3:XFC3)</f>
        <v>0</v>
      </c>
    </row>
    <row r="4" spans="1:7 16384:16384" ht="25.5" x14ac:dyDescent="0.2">
      <c r="A4" s="9"/>
      <c r="B4" s="17" t="s">
        <v>7</v>
      </c>
      <c r="C4" s="11">
        <v>22022111</v>
      </c>
      <c r="D4" s="12">
        <f>C11-D6-D7-D8-D9-D10-D5</f>
        <v>22144424</v>
      </c>
      <c r="E4" s="18">
        <f>D4-C4</f>
        <v>122313</v>
      </c>
      <c r="F4" s="14"/>
    </row>
    <row r="5" spans="1:7 16384:16384" x14ac:dyDescent="0.2">
      <c r="A5" s="9"/>
      <c r="B5" s="19" t="s">
        <v>8</v>
      </c>
      <c r="C5" s="11">
        <v>5000000</v>
      </c>
      <c r="D5" s="12">
        <v>5000000</v>
      </c>
      <c r="E5" s="13"/>
      <c r="F5" s="14"/>
    </row>
    <row r="6" spans="1:7 16384:16384" s="20" customFormat="1" x14ac:dyDescent="0.2">
      <c r="A6" s="9"/>
      <c r="B6" s="20" t="s">
        <v>9</v>
      </c>
      <c r="C6" s="11">
        <v>40319</v>
      </c>
      <c r="D6" s="12">
        <v>12006</v>
      </c>
      <c r="E6" s="13"/>
      <c r="F6" s="14">
        <f>C6-D6</f>
        <v>28313</v>
      </c>
      <c r="G6" s="8"/>
    </row>
    <row r="7" spans="1:7 16384:16384" x14ac:dyDescent="0.2">
      <c r="A7" s="9"/>
      <c r="B7" s="19" t="s">
        <v>10</v>
      </c>
      <c r="C7" s="11">
        <v>290000</v>
      </c>
      <c r="D7" s="12">
        <v>290000</v>
      </c>
      <c r="E7" s="13"/>
      <c r="F7" s="14"/>
    </row>
    <row r="8" spans="1:7 16384:16384" x14ac:dyDescent="0.2">
      <c r="A8" s="9"/>
      <c r="B8" s="19" t="s">
        <v>11</v>
      </c>
      <c r="C8" s="11">
        <v>1683120</v>
      </c>
      <c r="D8" s="12">
        <v>1683120</v>
      </c>
      <c r="E8" s="13"/>
      <c r="F8" s="14"/>
    </row>
    <row r="9" spans="1:7 16384:16384" x14ac:dyDescent="0.2">
      <c r="A9" s="9"/>
      <c r="B9" s="19" t="s">
        <v>12</v>
      </c>
      <c r="C9" s="11">
        <v>120000</v>
      </c>
      <c r="D9" s="12">
        <v>26000</v>
      </c>
      <c r="E9" s="13"/>
      <c r="F9" s="14">
        <f>C9-D9</f>
        <v>94000</v>
      </c>
    </row>
    <row r="10" spans="1:7 16384:16384" x14ac:dyDescent="0.2">
      <c r="A10" s="9"/>
      <c r="B10" s="19" t="s">
        <v>13</v>
      </c>
      <c r="C10" s="11">
        <v>579560</v>
      </c>
      <c r="D10" s="12">
        <v>579560</v>
      </c>
      <c r="E10" s="13"/>
      <c r="F10" s="14"/>
    </row>
    <row r="11" spans="1:7 16384:16384" x14ac:dyDescent="0.2">
      <c r="A11" s="21"/>
      <c r="B11" s="22" t="s">
        <v>14</v>
      </c>
      <c r="C11" s="23">
        <f>SUM(C4:C10)</f>
        <v>29735110</v>
      </c>
      <c r="D11" s="24">
        <f>SUM(D4:D10)</f>
        <v>29735110</v>
      </c>
      <c r="E11" s="25">
        <v>122313</v>
      </c>
      <c r="F11" s="26">
        <f>F6+F9</f>
        <v>122313</v>
      </c>
    </row>
    <row r="13" spans="1:7 16384:16384" ht="15" customHeight="1" x14ac:dyDescent="0.2">
      <c r="A13" s="27" t="s">
        <v>15</v>
      </c>
      <c r="B13" s="10" t="s">
        <v>16</v>
      </c>
      <c r="C13" s="28" t="s">
        <v>3</v>
      </c>
      <c r="D13" s="29" t="s">
        <v>4</v>
      </c>
      <c r="E13" s="30" t="s">
        <v>17</v>
      </c>
      <c r="F13" s="31" t="s">
        <v>18</v>
      </c>
      <c r="G13" s="31" t="s">
        <v>19</v>
      </c>
    </row>
    <row r="14" spans="1:7 16384:16384" x14ac:dyDescent="0.2">
      <c r="A14" s="13"/>
      <c r="B14" s="32" t="s">
        <v>20</v>
      </c>
      <c r="C14" s="11"/>
      <c r="D14" s="12"/>
      <c r="E14" s="13"/>
      <c r="F14" s="14"/>
      <c r="G14" s="31"/>
    </row>
    <row r="15" spans="1:7 16384:16384" s="16" customFormat="1" x14ac:dyDescent="0.2">
      <c r="A15" s="33" t="s">
        <v>21</v>
      </c>
      <c r="B15" s="34" t="s">
        <v>22</v>
      </c>
      <c r="C15" s="23"/>
      <c r="D15" s="24"/>
      <c r="E15" s="35"/>
      <c r="F15" s="26"/>
      <c r="G15" s="31"/>
    </row>
    <row r="16" spans="1:7 16384:16384" s="38" customFormat="1" ht="22.5" customHeight="1" x14ac:dyDescent="0.2">
      <c r="A16" s="9"/>
      <c r="B16" s="36" t="s">
        <v>23</v>
      </c>
      <c r="C16" s="11">
        <v>2280000</v>
      </c>
      <c r="D16" s="12">
        <v>2295679</v>
      </c>
      <c r="E16" s="14"/>
      <c r="F16" s="14">
        <v>15679</v>
      </c>
      <c r="G16" s="37" t="s">
        <v>24</v>
      </c>
    </row>
    <row r="17" spans="1:7" x14ac:dyDescent="0.2">
      <c r="A17" s="9"/>
      <c r="B17" s="36" t="s">
        <v>25</v>
      </c>
      <c r="C17" s="11">
        <v>126000</v>
      </c>
      <c r="D17" s="12">
        <v>110598</v>
      </c>
      <c r="E17" s="14">
        <f t="shared" ref="E17:E72" si="0">C17-D17</f>
        <v>15402</v>
      </c>
      <c r="F17" s="14"/>
      <c r="G17" s="31"/>
    </row>
    <row r="18" spans="1:7" x14ac:dyDescent="0.2">
      <c r="A18" s="9"/>
      <c r="B18" s="36" t="s">
        <v>26</v>
      </c>
      <c r="C18" s="11">
        <v>158000</v>
      </c>
      <c r="D18" s="12">
        <v>125967</v>
      </c>
      <c r="E18" s="14">
        <f t="shared" si="0"/>
        <v>32033</v>
      </c>
      <c r="F18" s="14"/>
      <c r="G18" s="31"/>
    </row>
    <row r="19" spans="1:7" x14ac:dyDescent="0.2">
      <c r="A19" s="9"/>
      <c r="B19" s="36" t="s">
        <v>27</v>
      </c>
      <c r="C19" s="11">
        <v>30000</v>
      </c>
      <c r="D19" s="12">
        <v>28000</v>
      </c>
      <c r="E19" s="14">
        <f t="shared" si="0"/>
        <v>2000</v>
      </c>
      <c r="F19" s="14"/>
      <c r="G19" s="31"/>
    </row>
    <row r="20" spans="1:7" ht="38.25" x14ac:dyDescent="0.2">
      <c r="A20" s="9"/>
      <c r="B20" s="39" t="s">
        <v>28</v>
      </c>
      <c r="C20" s="11">
        <v>5460000</v>
      </c>
      <c r="D20" s="12">
        <v>5459640</v>
      </c>
      <c r="E20" s="14">
        <f t="shared" si="0"/>
        <v>360</v>
      </c>
      <c r="F20" s="14"/>
      <c r="G20" s="31"/>
    </row>
    <row r="21" spans="1:7" x14ac:dyDescent="0.2">
      <c r="A21" s="9"/>
      <c r="B21" s="36" t="s">
        <v>29</v>
      </c>
      <c r="C21" s="11">
        <v>264500</v>
      </c>
      <c r="D21" s="12">
        <v>264500</v>
      </c>
      <c r="E21" s="14"/>
      <c r="F21" s="14"/>
      <c r="G21" s="31"/>
    </row>
    <row r="22" spans="1:7" x14ac:dyDescent="0.2">
      <c r="A22" s="9"/>
      <c r="B22" s="36" t="s">
        <v>30</v>
      </c>
      <c r="C22" s="11">
        <v>60000</v>
      </c>
      <c r="D22" s="12">
        <v>54164</v>
      </c>
      <c r="E22" s="14">
        <f t="shared" si="0"/>
        <v>5836</v>
      </c>
      <c r="F22" s="14"/>
      <c r="G22" s="31"/>
    </row>
    <row r="23" spans="1:7" ht="22.5" x14ac:dyDescent="0.2">
      <c r="A23" s="9"/>
      <c r="B23" s="36" t="s">
        <v>31</v>
      </c>
      <c r="C23" s="11"/>
      <c r="D23" s="12">
        <v>18581</v>
      </c>
      <c r="E23" s="14"/>
      <c r="F23" s="14">
        <v>18581</v>
      </c>
      <c r="G23" s="37" t="s">
        <v>32</v>
      </c>
    </row>
    <row r="24" spans="1:7" s="16" customFormat="1" x14ac:dyDescent="0.2">
      <c r="A24" s="21"/>
      <c r="B24" s="40" t="s">
        <v>33</v>
      </c>
      <c r="C24" s="23">
        <f>SUM(C16:C22)</f>
        <v>8378500</v>
      </c>
      <c r="D24" s="24">
        <f>SUM(D16:D23)</f>
        <v>8357129</v>
      </c>
      <c r="E24" s="26">
        <f>E22+E20+E19+E18+E17</f>
        <v>55631</v>
      </c>
      <c r="F24" s="26">
        <f>F23+F16</f>
        <v>34260</v>
      </c>
      <c r="G24" s="31"/>
    </row>
    <row r="25" spans="1:7" ht="25.5" x14ac:dyDescent="0.2">
      <c r="A25" s="41" t="s">
        <v>34</v>
      </c>
      <c r="B25" s="42" t="s">
        <v>35</v>
      </c>
      <c r="C25" s="43"/>
      <c r="D25" s="44"/>
      <c r="E25" s="14"/>
      <c r="F25" s="45"/>
      <c r="G25" s="31"/>
    </row>
    <row r="26" spans="1:7" x14ac:dyDescent="0.2">
      <c r="A26" s="9"/>
      <c r="B26" s="36" t="s">
        <v>0</v>
      </c>
      <c r="C26" s="11">
        <v>1230000</v>
      </c>
      <c r="D26" s="12">
        <v>1228800</v>
      </c>
      <c r="E26" s="14">
        <f t="shared" si="0"/>
        <v>1200</v>
      </c>
      <c r="F26" s="14"/>
      <c r="G26" s="31"/>
    </row>
    <row r="27" spans="1:7" x14ac:dyDescent="0.2">
      <c r="A27" s="9"/>
      <c r="B27" s="36" t="s">
        <v>36</v>
      </c>
      <c r="C27" s="11">
        <v>2600000</v>
      </c>
      <c r="D27" s="12">
        <v>2766358</v>
      </c>
      <c r="E27" s="14"/>
      <c r="F27" s="14">
        <v>166358</v>
      </c>
      <c r="G27" s="31"/>
    </row>
    <row r="28" spans="1:7" x14ac:dyDescent="0.2">
      <c r="A28" s="9"/>
      <c r="B28" s="36" t="s">
        <v>37</v>
      </c>
      <c r="C28" s="11">
        <v>160000</v>
      </c>
      <c r="D28" s="12">
        <v>144217</v>
      </c>
      <c r="E28" s="14">
        <f t="shared" si="0"/>
        <v>15783</v>
      </c>
      <c r="F28" s="14"/>
      <c r="G28" s="31"/>
    </row>
    <row r="29" spans="1:7" x14ac:dyDescent="0.2">
      <c r="A29" s="9"/>
      <c r="B29" s="36" t="s">
        <v>38</v>
      </c>
      <c r="C29" s="11">
        <v>300000</v>
      </c>
      <c r="D29" s="12">
        <v>172831</v>
      </c>
      <c r="E29" s="14">
        <f t="shared" si="0"/>
        <v>127169</v>
      </c>
      <c r="F29" s="14"/>
      <c r="G29" s="31"/>
    </row>
    <row r="30" spans="1:7" s="16" customFormat="1" x14ac:dyDescent="0.2">
      <c r="A30" s="9"/>
      <c r="B30" s="36" t="s">
        <v>39</v>
      </c>
      <c r="C30" s="11">
        <v>770000</v>
      </c>
      <c r="D30" s="12">
        <v>799330</v>
      </c>
      <c r="E30" s="14"/>
      <c r="F30" s="14">
        <v>29330</v>
      </c>
      <c r="G30" s="37" t="s">
        <v>40</v>
      </c>
    </row>
    <row r="31" spans="1:7" x14ac:dyDescent="0.2">
      <c r="A31" s="9"/>
      <c r="B31" s="36" t="s">
        <v>41</v>
      </c>
      <c r="C31" s="11">
        <v>270000</v>
      </c>
      <c r="D31" s="12">
        <v>68400</v>
      </c>
      <c r="E31" s="14">
        <f t="shared" si="0"/>
        <v>201600</v>
      </c>
      <c r="F31" s="14"/>
      <c r="G31" s="31"/>
    </row>
    <row r="32" spans="1:7" x14ac:dyDescent="0.2">
      <c r="A32" s="9"/>
      <c r="B32" s="36" t="s">
        <v>42</v>
      </c>
      <c r="C32" s="11">
        <v>128120</v>
      </c>
      <c r="D32" s="46">
        <v>48449</v>
      </c>
      <c r="E32" s="14">
        <f t="shared" si="0"/>
        <v>79671</v>
      </c>
      <c r="F32" s="14"/>
      <c r="G32" s="31"/>
    </row>
    <row r="33" spans="1:7" x14ac:dyDescent="0.2">
      <c r="A33" s="21"/>
      <c r="B33" s="40" t="s">
        <v>33</v>
      </c>
      <c r="C33" s="23">
        <f>SUM(C26:C32)</f>
        <v>5458120</v>
      </c>
      <c r="D33" s="24">
        <f>SUM(D26:D32)</f>
        <v>5228385</v>
      </c>
      <c r="E33" s="26">
        <f>E32+E31+E29+E28+E26</f>
        <v>425423</v>
      </c>
      <c r="F33" s="26">
        <f>F30+F27</f>
        <v>195688</v>
      </c>
      <c r="G33" s="31"/>
    </row>
    <row r="34" spans="1:7" x14ac:dyDescent="0.2">
      <c r="A34" s="33" t="s">
        <v>43</v>
      </c>
      <c r="B34" s="42" t="s">
        <v>44</v>
      </c>
      <c r="C34" s="11"/>
      <c r="D34" s="12"/>
      <c r="E34" s="14"/>
      <c r="F34" s="14"/>
      <c r="G34" s="31"/>
    </row>
    <row r="35" spans="1:7" ht="22.5" x14ac:dyDescent="0.2">
      <c r="A35" s="9"/>
      <c r="B35" s="36" t="s">
        <v>45</v>
      </c>
      <c r="C35" s="11">
        <v>603600</v>
      </c>
      <c r="D35" s="12">
        <v>650000</v>
      </c>
      <c r="E35" s="14"/>
      <c r="F35" s="14">
        <v>46400</v>
      </c>
      <c r="G35" s="37" t="s">
        <v>46</v>
      </c>
    </row>
    <row r="36" spans="1:7" ht="45" x14ac:dyDescent="0.2">
      <c r="A36" s="9"/>
      <c r="B36" s="36" t="s">
        <v>47</v>
      </c>
      <c r="C36" s="11">
        <v>226421</v>
      </c>
      <c r="D36" s="12">
        <v>415992</v>
      </c>
      <c r="E36" s="14"/>
      <c r="F36" s="14">
        <v>189571</v>
      </c>
      <c r="G36" s="37" t="s">
        <v>48</v>
      </c>
    </row>
    <row r="37" spans="1:7" x14ac:dyDescent="0.2">
      <c r="A37" s="9"/>
      <c r="B37" s="36" t="s">
        <v>49</v>
      </c>
      <c r="C37" s="11">
        <v>100000</v>
      </c>
      <c r="D37" s="12">
        <v>68250</v>
      </c>
      <c r="E37" s="14">
        <f t="shared" si="0"/>
        <v>31750</v>
      </c>
      <c r="F37" s="14"/>
      <c r="G37" s="31"/>
    </row>
    <row r="38" spans="1:7" x14ac:dyDescent="0.2">
      <c r="A38" s="9"/>
      <c r="B38" s="36" t="s">
        <v>50</v>
      </c>
      <c r="C38" s="11">
        <v>137969</v>
      </c>
      <c r="D38" s="12">
        <v>104890</v>
      </c>
      <c r="E38" s="14">
        <f t="shared" si="0"/>
        <v>33079</v>
      </c>
      <c r="F38" s="14"/>
      <c r="G38" s="31"/>
    </row>
    <row r="39" spans="1:7" x14ac:dyDescent="0.2">
      <c r="A39" s="21"/>
      <c r="B39" s="40" t="s">
        <v>33</v>
      </c>
      <c r="C39" s="23">
        <f>SUM(C35:C38)</f>
        <v>1067990</v>
      </c>
      <c r="D39" s="24">
        <f>SUM(D35:D38)</f>
        <v>1239132</v>
      </c>
      <c r="E39" s="26">
        <f>E38+E37</f>
        <v>64829</v>
      </c>
      <c r="F39" s="26">
        <f>F36+F35</f>
        <v>235971</v>
      </c>
      <c r="G39" s="31"/>
    </row>
    <row r="40" spans="1:7" x14ac:dyDescent="0.2">
      <c r="A40" s="21" t="s">
        <v>51</v>
      </c>
      <c r="B40" s="47" t="s">
        <v>52</v>
      </c>
      <c r="C40" s="11"/>
      <c r="D40" s="12"/>
      <c r="E40" s="14"/>
      <c r="F40" s="14"/>
      <c r="G40" s="31"/>
    </row>
    <row r="41" spans="1:7" x14ac:dyDescent="0.2">
      <c r="A41" s="9"/>
      <c r="B41" s="36" t="s">
        <v>53</v>
      </c>
      <c r="C41" s="11">
        <v>3900000</v>
      </c>
      <c r="D41" s="12">
        <v>3887407</v>
      </c>
      <c r="E41" s="14">
        <f t="shared" si="0"/>
        <v>12593</v>
      </c>
      <c r="F41" s="14"/>
      <c r="G41" s="31"/>
    </row>
    <row r="42" spans="1:7" ht="22.5" x14ac:dyDescent="0.2">
      <c r="A42" s="9"/>
      <c r="B42" s="36" t="s">
        <v>54</v>
      </c>
      <c r="C42" s="11">
        <v>1523080</v>
      </c>
      <c r="D42" s="12">
        <v>1547913</v>
      </c>
      <c r="E42" s="14"/>
      <c r="F42" s="14">
        <v>24833</v>
      </c>
      <c r="G42" s="37" t="s">
        <v>55</v>
      </c>
    </row>
    <row r="43" spans="1:7" x14ac:dyDescent="0.2">
      <c r="A43" s="9"/>
      <c r="B43" s="36" t="s">
        <v>56</v>
      </c>
      <c r="C43" s="11">
        <v>1040000</v>
      </c>
      <c r="D43" s="12">
        <v>1038012</v>
      </c>
      <c r="E43" s="14">
        <f t="shared" si="0"/>
        <v>1988</v>
      </c>
      <c r="F43" s="14"/>
      <c r="G43" s="31"/>
    </row>
    <row r="44" spans="1:7" x14ac:dyDescent="0.2">
      <c r="A44" s="9"/>
      <c r="B44" s="36" t="s">
        <v>57</v>
      </c>
      <c r="C44" s="11">
        <v>60000</v>
      </c>
      <c r="D44" s="12">
        <v>48000</v>
      </c>
      <c r="E44" s="14">
        <f t="shared" si="0"/>
        <v>12000</v>
      </c>
      <c r="F44" s="14"/>
      <c r="G44" s="31"/>
    </row>
    <row r="45" spans="1:7" x14ac:dyDescent="0.2">
      <c r="A45" s="9"/>
      <c r="B45" s="19" t="s">
        <v>58</v>
      </c>
      <c r="C45" s="11">
        <v>150000</v>
      </c>
      <c r="D45" s="12">
        <v>96652</v>
      </c>
      <c r="E45" s="14">
        <f t="shared" si="0"/>
        <v>53348</v>
      </c>
      <c r="F45" s="14"/>
      <c r="G45" s="31"/>
    </row>
    <row r="46" spans="1:7" x14ac:dyDescent="0.2">
      <c r="A46" s="9"/>
      <c r="B46" s="19" t="s">
        <v>59</v>
      </c>
      <c r="C46" s="11">
        <v>20000</v>
      </c>
      <c r="D46" s="12">
        <v>20700</v>
      </c>
      <c r="E46" s="14"/>
      <c r="F46" s="14">
        <v>700</v>
      </c>
      <c r="G46" s="31"/>
    </row>
    <row r="47" spans="1:7" ht="25.5" x14ac:dyDescent="0.2">
      <c r="A47" s="9"/>
      <c r="B47" s="19" t="s">
        <v>60</v>
      </c>
      <c r="C47" s="11">
        <v>30000</v>
      </c>
      <c r="D47" s="12">
        <v>30000</v>
      </c>
      <c r="E47" s="14"/>
      <c r="F47" s="14"/>
      <c r="G47" s="31"/>
    </row>
    <row r="48" spans="1:7" ht="22.5" x14ac:dyDescent="0.2">
      <c r="A48" s="9"/>
      <c r="B48" s="19" t="s">
        <v>61</v>
      </c>
      <c r="C48" s="11">
        <v>150000</v>
      </c>
      <c r="D48" s="12">
        <v>160112</v>
      </c>
      <c r="E48" s="14"/>
      <c r="F48" s="14">
        <v>10112</v>
      </c>
      <c r="G48" s="37" t="s">
        <v>62</v>
      </c>
    </row>
    <row r="49" spans="1:7" x14ac:dyDescent="0.2">
      <c r="A49" s="9"/>
      <c r="B49" s="19" t="s">
        <v>63</v>
      </c>
      <c r="C49" s="11">
        <v>90000</v>
      </c>
      <c r="D49" s="12">
        <v>71016</v>
      </c>
      <c r="E49" s="14">
        <f t="shared" si="0"/>
        <v>18984</v>
      </c>
      <c r="F49" s="14"/>
      <c r="G49" s="31"/>
    </row>
    <row r="50" spans="1:7" x14ac:dyDescent="0.2">
      <c r="A50" s="9"/>
      <c r="B50" s="19" t="s">
        <v>64</v>
      </c>
      <c r="C50" s="11">
        <v>80000</v>
      </c>
      <c r="D50" s="12">
        <v>79865</v>
      </c>
      <c r="E50" s="14">
        <f t="shared" si="0"/>
        <v>135</v>
      </c>
      <c r="F50" s="14"/>
      <c r="G50" s="31"/>
    </row>
    <row r="51" spans="1:7" x14ac:dyDescent="0.2">
      <c r="A51" s="9"/>
      <c r="B51" s="19" t="s">
        <v>65</v>
      </c>
      <c r="C51" s="11">
        <v>150000</v>
      </c>
      <c r="D51" s="12">
        <v>160000</v>
      </c>
      <c r="E51" s="14"/>
      <c r="F51" s="14">
        <v>10000</v>
      </c>
      <c r="G51" s="31"/>
    </row>
    <row r="52" spans="1:7" s="16" customFormat="1" x14ac:dyDescent="0.2">
      <c r="A52" s="9"/>
      <c r="B52" s="19" t="s">
        <v>66</v>
      </c>
      <c r="C52" s="11">
        <v>40000</v>
      </c>
      <c r="D52" s="12">
        <v>35845</v>
      </c>
      <c r="E52" s="14">
        <f t="shared" si="0"/>
        <v>4155</v>
      </c>
      <c r="F52" s="14"/>
      <c r="G52" s="31"/>
    </row>
    <row r="53" spans="1:7" x14ac:dyDescent="0.2">
      <c r="A53" s="9"/>
      <c r="B53" s="19" t="s">
        <v>67</v>
      </c>
      <c r="C53" s="11"/>
      <c r="D53" s="12">
        <v>32222</v>
      </c>
      <c r="E53" s="14"/>
      <c r="F53" s="14">
        <v>32222</v>
      </c>
      <c r="G53" s="37" t="s">
        <v>68</v>
      </c>
    </row>
    <row r="54" spans="1:7" x14ac:dyDescent="0.2">
      <c r="A54" s="9"/>
      <c r="B54" s="19" t="s">
        <v>69</v>
      </c>
      <c r="C54" s="11">
        <v>5000</v>
      </c>
      <c r="D54" s="12">
        <v>9525</v>
      </c>
      <c r="E54" s="14"/>
      <c r="F54" s="14">
        <v>4525</v>
      </c>
      <c r="G54" s="31"/>
    </row>
    <row r="55" spans="1:7" x14ac:dyDescent="0.2">
      <c r="A55" s="9"/>
      <c r="B55" s="19" t="s">
        <v>70</v>
      </c>
      <c r="C55" s="11">
        <v>22500</v>
      </c>
      <c r="D55" s="12">
        <v>22400</v>
      </c>
      <c r="E55" s="14">
        <f t="shared" si="0"/>
        <v>100</v>
      </c>
      <c r="F55" s="14"/>
      <c r="G55" s="31"/>
    </row>
    <row r="56" spans="1:7" x14ac:dyDescent="0.2">
      <c r="A56" s="9"/>
      <c r="B56" s="19" t="s">
        <v>71</v>
      </c>
      <c r="C56" s="11">
        <v>27000</v>
      </c>
      <c r="D56" s="12">
        <v>28680</v>
      </c>
      <c r="E56" s="14"/>
      <c r="F56" s="14">
        <v>1680</v>
      </c>
      <c r="G56" s="31"/>
    </row>
    <row r="57" spans="1:7" x14ac:dyDescent="0.2">
      <c r="A57" s="9"/>
      <c r="B57" s="19" t="s">
        <v>72</v>
      </c>
      <c r="C57" s="11">
        <v>30000</v>
      </c>
      <c r="D57" s="12">
        <v>26852</v>
      </c>
      <c r="E57" s="14">
        <f t="shared" si="0"/>
        <v>3148</v>
      </c>
      <c r="F57" s="14"/>
      <c r="G57" s="31"/>
    </row>
    <row r="58" spans="1:7" ht="33.75" x14ac:dyDescent="0.2">
      <c r="A58" s="9"/>
      <c r="B58" s="19" t="s">
        <v>73</v>
      </c>
      <c r="C58" s="11">
        <v>490000</v>
      </c>
      <c r="D58" s="12">
        <v>1276621</v>
      </c>
      <c r="E58" s="14"/>
      <c r="F58" s="14">
        <v>786621</v>
      </c>
      <c r="G58" s="37" t="s">
        <v>74</v>
      </c>
    </row>
    <row r="59" spans="1:7" x14ac:dyDescent="0.2">
      <c r="A59" s="9"/>
      <c r="B59" s="19" t="s">
        <v>75</v>
      </c>
      <c r="C59" s="11">
        <v>18000</v>
      </c>
      <c r="D59" s="12">
        <v>15150</v>
      </c>
      <c r="E59" s="14">
        <f t="shared" si="0"/>
        <v>2850</v>
      </c>
      <c r="F59" s="14"/>
      <c r="G59" s="31"/>
    </row>
    <row r="60" spans="1:7" x14ac:dyDescent="0.2">
      <c r="A60" s="9"/>
      <c r="B60" s="19" t="s">
        <v>76</v>
      </c>
      <c r="C60" s="11"/>
      <c r="D60" s="12">
        <v>15400</v>
      </c>
      <c r="E60" s="14"/>
      <c r="F60" s="14">
        <v>15400</v>
      </c>
      <c r="G60" s="37" t="s">
        <v>77</v>
      </c>
    </row>
    <row r="61" spans="1:7" s="16" customFormat="1" x14ac:dyDescent="0.2">
      <c r="A61" s="21"/>
      <c r="B61" s="22" t="s">
        <v>33</v>
      </c>
      <c r="C61" s="23">
        <f>SUM(C41:C59)</f>
        <v>7825580</v>
      </c>
      <c r="D61" s="24">
        <f>SUM(D41:D60)</f>
        <v>8602372</v>
      </c>
      <c r="E61" s="26">
        <f>E41+E43+E44+E45+E49+E50+E52+E55+E57+E59</f>
        <v>109301</v>
      </c>
      <c r="F61" s="26">
        <f>F60+F58+F56+F54+F53+F51+F48+F46+F42</f>
        <v>886093</v>
      </c>
      <c r="G61" s="31"/>
    </row>
    <row r="62" spans="1:7" x14ac:dyDescent="0.2">
      <c r="A62" s="9"/>
      <c r="B62" s="32" t="s">
        <v>78</v>
      </c>
      <c r="C62" s="11"/>
      <c r="D62" s="12"/>
      <c r="E62" s="14"/>
      <c r="F62" s="14"/>
      <c r="G62" s="31"/>
    </row>
    <row r="63" spans="1:7" s="16" customFormat="1" x14ac:dyDescent="0.2">
      <c r="A63" s="9"/>
      <c r="B63" s="19" t="s">
        <v>79</v>
      </c>
      <c r="C63" s="11">
        <v>160000</v>
      </c>
      <c r="D63" s="12">
        <v>155864</v>
      </c>
      <c r="E63" s="14">
        <f t="shared" si="0"/>
        <v>4136</v>
      </c>
      <c r="F63" s="14"/>
      <c r="G63" s="31"/>
    </row>
    <row r="64" spans="1:7" ht="22.5" x14ac:dyDescent="0.2">
      <c r="A64" s="9"/>
      <c r="B64" s="19" t="s">
        <v>80</v>
      </c>
      <c r="C64" s="11">
        <v>1641600</v>
      </c>
      <c r="D64" s="12">
        <v>1751274</v>
      </c>
      <c r="E64" s="14"/>
      <c r="F64" s="14">
        <v>109674</v>
      </c>
      <c r="G64" s="37" t="s">
        <v>81</v>
      </c>
    </row>
    <row r="65" spans="1:7" x14ac:dyDescent="0.2">
      <c r="A65" s="9"/>
      <c r="B65" s="19" t="s">
        <v>82</v>
      </c>
      <c r="C65" s="11">
        <v>57000</v>
      </c>
      <c r="D65" s="12">
        <v>56400</v>
      </c>
      <c r="E65" s="14">
        <f t="shared" si="0"/>
        <v>600</v>
      </c>
      <c r="F65" s="14"/>
      <c r="G65" s="31"/>
    </row>
    <row r="66" spans="1:7" x14ac:dyDescent="0.2">
      <c r="A66" s="9"/>
      <c r="B66" s="19" t="s">
        <v>83</v>
      </c>
      <c r="C66" s="11">
        <v>60000</v>
      </c>
      <c r="D66" s="12">
        <v>60000</v>
      </c>
      <c r="E66" s="14"/>
      <c r="F66" s="14"/>
      <c r="G66" s="31"/>
    </row>
    <row r="67" spans="1:7" x14ac:dyDescent="0.2">
      <c r="A67" s="9"/>
      <c r="B67" s="19" t="s">
        <v>84</v>
      </c>
      <c r="C67" s="11">
        <v>286320</v>
      </c>
      <c r="D67" s="12">
        <v>286320</v>
      </c>
      <c r="E67" s="14"/>
      <c r="F67" s="14"/>
      <c r="G67" s="31"/>
    </row>
    <row r="68" spans="1:7" x14ac:dyDescent="0.2">
      <c r="A68" s="9"/>
      <c r="B68" s="19" t="s">
        <v>85</v>
      </c>
      <c r="C68" s="11"/>
      <c r="D68" s="12">
        <v>100706</v>
      </c>
      <c r="E68" s="14"/>
      <c r="F68" s="14">
        <v>100706</v>
      </c>
      <c r="G68" s="37" t="s">
        <v>86</v>
      </c>
    </row>
    <row r="69" spans="1:7" x14ac:dyDescent="0.2">
      <c r="A69" s="9"/>
      <c r="B69" s="19" t="s">
        <v>87</v>
      </c>
      <c r="C69" s="11"/>
      <c r="D69" s="12">
        <v>232736</v>
      </c>
      <c r="E69" s="14"/>
      <c r="F69" s="14">
        <v>232736</v>
      </c>
      <c r="G69" s="31"/>
    </row>
    <row r="70" spans="1:7" x14ac:dyDescent="0.2">
      <c r="A70" s="21"/>
      <c r="B70" s="22" t="s">
        <v>88</v>
      </c>
      <c r="C70" s="23">
        <f>SUM(C63:C67)</f>
        <v>2204920</v>
      </c>
      <c r="D70" s="24">
        <f>SUM(D63:D69)</f>
        <v>2643300</v>
      </c>
      <c r="E70" s="26">
        <f>E63+E65</f>
        <v>4736</v>
      </c>
      <c r="F70" s="26">
        <f>F69+F68+F64</f>
        <v>443116</v>
      </c>
      <c r="G70" s="31"/>
    </row>
    <row r="71" spans="1:7" s="54" customFormat="1" ht="15.75" x14ac:dyDescent="0.25">
      <c r="A71" s="48"/>
      <c r="B71" s="49" t="s">
        <v>89</v>
      </c>
      <c r="C71" s="50"/>
      <c r="D71" s="51">
        <v>26070318</v>
      </c>
      <c r="E71" s="52">
        <f>E24+E33+E39+E61+E70</f>
        <v>659920</v>
      </c>
      <c r="F71" s="52">
        <f>F70+F61+F39+F33+F24</f>
        <v>1795128</v>
      </c>
      <c r="G71" s="53"/>
    </row>
    <row r="72" spans="1:7" ht="25.5" x14ac:dyDescent="0.2">
      <c r="A72" s="9"/>
      <c r="B72" s="19" t="s">
        <v>90</v>
      </c>
      <c r="C72" s="11">
        <v>4800000</v>
      </c>
      <c r="D72" s="12">
        <v>3664792</v>
      </c>
      <c r="E72" s="14">
        <f t="shared" si="0"/>
        <v>1135208</v>
      </c>
      <c r="F72" s="14"/>
      <c r="G72" s="31"/>
    </row>
    <row r="73" spans="1:7" x14ac:dyDescent="0.2">
      <c r="A73" s="21"/>
      <c r="B73" s="22" t="s">
        <v>91</v>
      </c>
      <c r="C73" s="23">
        <f>C24+C33+C39+C61+C70+C72</f>
        <v>29735110</v>
      </c>
      <c r="D73" s="24">
        <v>29735110</v>
      </c>
      <c r="E73" s="14">
        <f>E71+E72</f>
        <v>1795128</v>
      </c>
      <c r="F73" s="14">
        <f>F71</f>
        <v>1795128</v>
      </c>
      <c r="G73" s="31"/>
    </row>
    <row r="75" spans="1:7" x14ac:dyDescent="0.2">
      <c r="A75" s="55"/>
      <c r="C75" s="57">
        <f>C11-C73</f>
        <v>0</v>
      </c>
    </row>
    <row r="76" spans="1:7" x14ac:dyDescent="0.2">
      <c r="A76" s="136" t="s">
        <v>92</v>
      </c>
      <c r="B76" s="137"/>
      <c r="C76" s="137"/>
    </row>
    <row r="77" spans="1:7" x14ac:dyDescent="0.2">
      <c r="A77" s="55"/>
    </row>
    <row r="78" spans="1:7" x14ac:dyDescent="0.2">
      <c r="A78" s="55" t="s">
        <v>93</v>
      </c>
    </row>
    <row r="79" spans="1:7" x14ac:dyDescent="0.2">
      <c r="A79" s="55"/>
    </row>
  </sheetData>
  <mergeCells count="2">
    <mergeCell ref="A1:F1"/>
    <mergeCell ref="A76:C7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75"/>
  <sheetViews>
    <sheetView tabSelected="1" workbookViewId="0">
      <selection activeCell="A4" sqref="A4:C4"/>
    </sheetView>
  </sheetViews>
  <sheetFormatPr defaultRowHeight="15" x14ac:dyDescent="0.25"/>
  <cols>
    <col min="1" max="1" width="4.28515625" style="94" customWidth="1"/>
    <col min="2" max="2" width="62.7109375" style="125" customWidth="1"/>
    <col min="3" max="3" width="16.7109375" style="126" customWidth="1"/>
    <col min="4" max="16384" width="9.140625" style="94"/>
  </cols>
  <sheetData>
    <row r="1" spans="1:3 16380:16380" x14ac:dyDescent="0.25">
      <c r="B1" s="140" t="s">
        <v>94</v>
      </c>
      <c r="C1" s="141"/>
    </row>
    <row r="2" spans="1:3 16380:16380" x14ac:dyDescent="0.25">
      <c r="B2" s="140" t="s">
        <v>120</v>
      </c>
      <c r="C2" s="141"/>
    </row>
    <row r="4" spans="1:3 16380:16380" s="95" customFormat="1" x14ac:dyDescent="0.25">
      <c r="A4" s="130" t="s">
        <v>121</v>
      </c>
      <c r="B4" s="130"/>
      <c r="C4" s="130"/>
    </row>
    <row r="5" spans="1:3 16380:16380" s="95" customFormat="1" x14ac:dyDescent="0.25">
      <c r="A5" s="63"/>
      <c r="B5" s="63"/>
      <c r="C5" s="96"/>
    </row>
    <row r="6" spans="1:3 16380:16380" ht="15.75" customHeight="1" x14ac:dyDescent="0.25">
      <c r="A6" s="97"/>
      <c r="B6" s="98" t="s">
        <v>96</v>
      </c>
      <c r="C6" s="99" t="s">
        <v>97</v>
      </c>
    </row>
    <row r="7" spans="1:3 16380:16380" ht="46.5" customHeight="1" x14ac:dyDescent="0.25">
      <c r="A7" s="97"/>
      <c r="B7" s="100" t="s">
        <v>122</v>
      </c>
      <c r="C7" s="101">
        <v>23135025</v>
      </c>
    </row>
    <row r="8" spans="1:3 16380:16380" ht="15" customHeight="1" x14ac:dyDescent="0.25">
      <c r="A8" s="97"/>
      <c r="B8" s="100" t="s">
        <v>123</v>
      </c>
      <c r="C8" s="101">
        <v>232279</v>
      </c>
    </row>
    <row r="9" spans="1:3 16380:16380" ht="15" customHeight="1" x14ac:dyDescent="0.25">
      <c r="A9" s="97"/>
      <c r="B9" s="100" t="s">
        <v>12</v>
      </c>
      <c r="C9" s="101">
        <v>261800</v>
      </c>
    </row>
    <row r="10" spans="1:3 16380:16380" ht="15" customHeight="1" x14ac:dyDescent="0.25">
      <c r="A10" s="97"/>
      <c r="B10" s="100" t="s">
        <v>99</v>
      </c>
      <c r="C10" s="101">
        <v>75200</v>
      </c>
    </row>
    <row r="11" spans="1:3 16380:16380" ht="15" customHeight="1" x14ac:dyDescent="0.25">
      <c r="A11" s="97"/>
      <c r="B11" s="100" t="s">
        <v>100</v>
      </c>
      <c r="C11" s="101">
        <v>30436</v>
      </c>
    </row>
    <row r="12" spans="1:3 16380:16380" ht="15" customHeight="1" x14ac:dyDescent="0.25">
      <c r="A12" s="97"/>
      <c r="B12" s="102" t="s">
        <v>124</v>
      </c>
      <c r="C12" s="101">
        <v>290000</v>
      </c>
    </row>
    <row r="13" spans="1:3 16380:16380" ht="15" customHeight="1" x14ac:dyDescent="0.25">
      <c r="A13" s="97"/>
      <c r="B13" s="100" t="s">
        <v>125</v>
      </c>
      <c r="C13" s="101">
        <v>1683158</v>
      </c>
    </row>
    <row r="14" spans="1:3 16380:16380" ht="15" customHeight="1" x14ac:dyDescent="0.25">
      <c r="A14" s="97"/>
      <c r="B14" s="100" t="s">
        <v>8</v>
      </c>
      <c r="C14" s="101">
        <v>5100000</v>
      </c>
    </row>
    <row r="15" spans="1:3 16380:16380" s="107" customFormat="1" ht="19.5" customHeight="1" x14ac:dyDescent="0.25">
      <c r="A15" s="103"/>
      <c r="B15" s="104" t="s">
        <v>14</v>
      </c>
      <c r="C15" s="105">
        <f>SUM(C7:C14)</f>
        <v>30807898</v>
      </c>
      <c r="XEZ15" s="106">
        <f>SUM(A15:XEY15)</f>
        <v>30807898</v>
      </c>
    </row>
    <row r="17" spans="1:3" s="110" customFormat="1" ht="30" x14ac:dyDescent="0.25">
      <c r="A17" s="108" t="s">
        <v>15</v>
      </c>
      <c r="B17" s="98" t="s">
        <v>101</v>
      </c>
      <c r="C17" s="109" t="s">
        <v>102</v>
      </c>
    </row>
    <row r="18" spans="1:3" x14ac:dyDescent="0.25">
      <c r="A18" s="111"/>
      <c r="B18" s="112" t="s">
        <v>20</v>
      </c>
      <c r="C18" s="101"/>
    </row>
    <row r="19" spans="1:3" s="107" customFormat="1" x14ac:dyDescent="0.25">
      <c r="A19" s="113" t="s">
        <v>21</v>
      </c>
      <c r="B19" s="114" t="s">
        <v>22</v>
      </c>
      <c r="C19" s="101"/>
    </row>
    <row r="20" spans="1:3" x14ac:dyDescent="0.25">
      <c r="A20" s="97"/>
      <c r="B20" s="115" t="s">
        <v>23</v>
      </c>
      <c r="C20" s="101">
        <v>2300000</v>
      </c>
    </row>
    <row r="21" spans="1:3" x14ac:dyDescent="0.25">
      <c r="A21" s="97"/>
      <c r="B21" s="115" t="s">
        <v>25</v>
      </c>
      <c r="C21" s="101">
        <v>126000</v>
      </c>
    </row>
    <row r="22" spans="1:3" x14ac:dyDescent="0.25">
      <c r="A22" s="97"/>
      <c r="B22" s="115" t="s">
        <v>26</v>
      </c>
      <c r="C22" s="101">
        <v>158000</v>
      </c>
    </row>
    <row r="23" spans="1:3" x14ac:dyDescent="0.25">
      <c r="A23" s="97"/>
      <c r="B23" s="115" t="s">
        <v>27</v>
      </c>
      <c r="C23" s="101">
        <v>13000</v>
      </c>
    </row>
    <row r="24" spans="1:3" ht="45" x14ac:dyDescent="0.25">
      <c r="A24" s="97"/>
      <c r="B24" s="116" t="s">
        <v>28</v>
      </c>
      <c r="C24" s="101">
        <v>5460000</v>
      </c>
    </row>
    <row r="25" spans="1:3" ht="30" x14ac:dyDescent="0.25">
      <c r="A25" s="97"/>
      <c r="B25" s="115" t="s">
        <v>126</v>
      </c>
      <c r="C25" s="101">
        <v>300000</v>
      </c>
    </row>
    <row r="26" spans="1:3" x14ac:dyDescent="0.25">
      <c r="A26" s="97"/>
      <c r="B26" s="115" t="s">
        <v>127</v>
      </c>
      <c r="C26" s="101">
        <v>86000</v>
      </c>
    </row>
    <row r="27" spans="1:3" x14ac:dyDescent="0.25">
      <c r="A27" s="97"/>
      <c r="B27" s="115" t="s">
        <v>30</v>
      </c>
      <c r="C27" s="101">
        <v>150000</v>
      </c>
    </row>
    <row r="28" spans="1:3" ht="30" x14ac:dyDescent="0.25">
      <c r="A28" s="97"/>
      <c r="B28" s="115" t="s">
        <v>128</v>
      </c>
      <c r="C28" s="101">
        <v>20000</v>
      </c>
    </row>
    <row r="29" spans="1:3" s="107" customFormat="1" x14ac:dyDescent="0.25">
      <c r="A29" s="103"/>
      <c r="B29" s="117" t="s">
        <v>33</v>
      </c>
      <c r="C29" s="99">
        <f>SUM(C20:C28)</f>
        <v>8613000</v>
      </c>
    </row>
    <row r="30" spans="1:3" s="121" customFormat="1" ht="30" x14ac:dyDescent="0.25">
      <c r="A30" s="118" t="s">
        <v>34</v>
      </c>
      <c r="B30" s="119" t="s">
        <v>35</v>
      </c>
      <c r="C30" s="120"/>
    </row>
    <row r="31" spans="1:3" x14ac:dyDescent="0.25">
      <c r="A31" s="97"/>
      <c r="B31" s="115" t="s">
        <v>0</v>
      </c>
      <c r="C31" s="101">
        <v>1230000</v>
      </c>
    </row>
    <row r="32" spans="1:3" x14ac:dyDescent="0.25">
      <c r="A32" s="97"/>
      <c r="B32" s="122" t="s">
        <v>129</v>
      </c>
      <c r="C32" s="101">
        <v>2700000</v>
      </c>
    </row>
    <row r="33" spans="1:3" x14ac:dyDescent="0.25">
      <c r="A33" s="97"/>
      <c r="B33" s="115" t="s">
        <v>37</v>
      </c>
      <c r="C33" s="101">
        <v>180000</v>
      </c>
    </row>
    <row r="34" spans="1:3" x14ac:dyDescent="0.25">
      <c r="A34" s="97"/>
      <c r="B34" s="122" t="s">
        <v>130</v>
      </c>
      <c r="C34" s="101">
        <v>300000</v>
      </c>
    </row>
    <row r="35" spans="1:3" x14ac:dyDescent="0.25">
      <c r="A35" s="97"/>
      <c r="B35" s="115" t="s">
        <v>39</v>
      </c>
      <c r="C35" s="101">
        <v>850000</v>
      </c>
    </row>
    <row r="36" spans="1:3" x14ac:dyDescent="0.25">
      <c r="A36" s="97"/>
      <c r="B36" s="115" t="s">
        <v>131</v>
      </c>
      <c r="C36" s="101">
        <v>300000</v>
      </c>
    </row>
    <row r="37" spans="1:3" x14ac:dyDescent="0.25">
      <c r="A37" s="97"/>
      <c r="B37" s="115" t="s">
        <v>42</v>
      </c>
      <c r="C37" s="101">
        <v>128120</v>
      </c>
    </row>
    <row r="38" spans="1:3" s="107" customFormat="1" x14ac:dyDescent="0.25">
      <c r="A38" s="103"/>
      <c r="B38" s="117" t="s">
        <v>33</v>
      </c>
      <c r="C38" s="105">
        <f>SUM(C31:C37)</f>
        <v>5688120</v>
      </c>
    </row>
    <row r="39" spans="1:3" x14ac:dyDescent="0.25">
      <c r="A39" s="113" t="s">
        <v>43</v>
      </c>
      <c r="B39" s="119" t="s">
        <v>44</v>
      </c>
      <c r="C39" s="101"/>
    </row>
    <row r="40" spans="1:3" s="107" customFormat="1" x14ac:dyDescent="0.25">
      <c r="A40" s="103"/>
      <c r="B40" s="117" t="s">
        <v>33</v>
      </c>
      <c r="C40" s="105">
        <v>1290478</v>
      </c>
    </row>
    <row r="41" spans="1:3" x14ac:dyDescent="0.25">
      <c r="A41" s="97"/>
      <c r="B41" s="123" t="s">
        <v>52</v>
      </c>
      <c r="C41" s="101"/>
    </row>
    <row r="42" spans="1:3" x14ac:dyDescent="0.25">
      <c r="A42" s="97"/>
      <c r="B42" s="122" t="s">
        <v>118</v>
      </c>
      <c r="C42" s="101">
        <v>3900000</v>
      </c>
    </row>
    <row r="43" spans="1:3" x14ac:dyDescent="0.25">
      <c r="A43" s="97"/>
      <c r="B43" s="115" t="s">
        <v>54</v>
      </c>
      <c r="C43" s="101">
        <v>1523080</v>
      </c>
    </row>
    <row r="44" spans="1:3" x14ac:dyDescent="0.25">
      <c r="A44" s="97"/>
      <c r="B44" s="115" t="s">
        <v>56</v>
      </c>
      <c r="C44" s="101">
        <v>1061000</v>
      </c>
    </row>
    <row r="45" spans="1:3" ht="30" x14ac:dyDescent="0.25">
      <c r="A45" s="97"/>
      <c r="B45" s="115" t="s">
        <v>132</v>
      </c>
      <c r="C45" s="101">
        <v>50000</v>
      </c>
    </row>
    <row r="46" spans="1:3" x14ac:dyDescent="0.25">
      <c r="A46" s="97"/>
      <c r="B46" s="100" t="s">
        <v>58</v>
      </c>
      <c r="C46" s="101">
        <v>140000</v>
      </c>
    </row>
    <row r="47" spans="1:3" x14ac:dyDescent="0.25">
      <c r="A47" s="97"/>
      <c r="B47" s="100" t="s">
        <v>59</v>
      </c>
      <c r="C47" s="101">
        <v>20000</v>
      </c>
    </row>
    <row r="48" spans="1:3" ht="30" x14ac:dyDescent="0.25">
      <c r="A48" s="97"/>
      <c r="B48" s="100" t="s">
        <v>60</v>
      </c>
      <c r="C48" s="101">
        <v>200000</v>
      </c>
    </row>
    <row r="49" spans="1:3" ht="30" x14ac:dyDescent="0.25">
      <c r="A49" s="97"/>
      <c r="B49" s="100" t="s">
        <v>61</v>
      </c>
      <c r="C49" s="101">
        <v>150000</v>
      </c>
    </row>
    <row r="50" spans="1:3" x14ac:dyDescent="0.25">
      <c r="A50" s="97"/>
      <c r="B50" s="100" t="s">
        <v>63</v>
      </c>
      <c r="C50" s="101">
        <v>90000</v>
      </c>
    </row>
    <row r="51" spans="1:3" x14ac:dyDescent="0.25">
      <c r="A51" s="97"/>
      <c r="B51" s="100" t="s">
        <v>64</v>
      </c>
      <c r="C51" s="101">
        <v>50000</v>
      </c>
    </row>
    <row r="52" spans="1:3" x14ac:dyDescent="0.25">
      <c r="A52" s="97"/>
      <c r="B52" s="100" t="s">
        <v>65</v>
      </c>
      <c r="C52" s="101">
        <v>150000</v>
      </c>
    </row>
    <row r="53" spans="1:3" x14ac:dyDescent="0.25">
      <c r="A53" s="97"/>
      <c r="B53" s="100" t="s">
        <v>66</v>
      </c>
      <c r="C53" s="101">
        <v>40000</v>
      </c>
    </row>
    <row r="54" spans="1:3" x14ac:dyDescent="0.25">
      <c r="A54" s="97"/>
      <c r="B54" s="100" t="s">
        <v>69</v>
      </c>
      <c r="C54" s="101">
        <v>10000</v>
      </c>
    </row>
    <row r="55" spans="1:3" x14ac:dyDescent="0.25">
      <c r="A55" s="97"/>
      <c r="B55" s="100" t="s">
        <v>70</v>
      </c>
      <c r="C55" s="101">
        <v>21300</v>
      </c>
    </row>
    <row r="56" spans="1:3" x14ac:dyDescent="0.25">
      <c r="A56" s="97"/>
      <c r="B56" s="100" t="s">
        <v>71</v>
      </c>
      <c r="C56" s="101">
        <v>27000</v>
      </c>
    </row>
    <row r="57" spans="1:3" x14ac:dyDescent="0.25">
      <c r="A57" s="97"/>
      <c r="B57" s="100" t="s">
        <v>72</v>
      </c>
      <c r="C57" s="101">
        <v>30000</v>
      </c>
    </row>
    <row r="58" spans="1:3" x14ac:dyDescent="0.25">
      <c r="A58" s="97"/>
      <c r="B58" s="100" t="s">
        <v>73</v>
      </c>
      <c r="C58" s="101">
        <v>500000</v>
      </c>
    </row>
    <row r="59" spans="1:3" x14ac:dyDescent="0.25">
      <c r="A59" s="97"/>
      <c r="B59" s="100" t="s">
        <v>75</v>
      </c>
      <c r="C59" s="101">
        <v>18000</v>
      </c>
    </row>
    <row r="60" spans="1:3" s="107" customFormat="1" x14ac:dyDescent="0.25">
      <c r="A60" s="103"/>
      <c r="B60" s="104" t="s">
        <v>33</v>
      </c>
      <c r="C60" s="105">
        <f>SUM(C42:C59)</f>
        <v>7980380</v>
      </c>
    </row>
    <row r="61" spans="1:3" x14ac:dyDescent="0.25">
      <c r="A61" s="97"/>
      <c r="B61" s="112" t="s">
        <v>78</v>
      </c>
      <c r="C61" s="101"/>
    </row>
    <row r="62" spans="1:3" x14ac:dyDescent="0.25">
      <c r="A62" s="97"/>
      <c r="B62" s="100" t="s">
        <v>79</v>
      </c>
      <c r="C62" s="101">
        <v>200000</v>
      </c>
    </row>
    <row r="63" spans="1:3" x14ac:dyDescent="0.25">
      <c r="A63" s="97"/>
      <c r="B63" s="100" t="s">
        <v>80</v>
      </c>
      <c r="C63" s="101">
        <v>1532600</v>
      </c>
    </row>
    <row r="64" spans="1:3" x14ac:dyDescent="0.25">
      <c r="A64" s="97"/>
      <c r="B64" s="100" t="s">
        <v>82</v>
      </c>
      <c r="C64" s="101">
        <v>57000</v>
      </c>
    </row>
    <row r="65" spans="1:3" x14ac:dyDescent="0.25">
      <c r="A65" s="97"/>
      <c r="B65" s="100" t="s">
        <v>83</v>
      </c>
      <c r="C65" s="101">
        <v>60000</v>
      </c>
    </row>
    <row r="66" spans="1:3" x14ac:dyDescent="0.25">
      <c r="A66" s="97"/>
      <c r="B66" s="100" t="s">
        <v>84</v>
      </c>
      <c r="C66" s="101">
        <v>286320</v>
      </c>
    </row>
    <row r="67" spans="1:3" s="107" customFormat="1" x14ac:dyDescent="0.25">
      <c r="A67" s="103"/>
      <c r="B67" s="104" t="s">
        <v>33</v>
      </c>
      <c r="C67" s="105">
        <f>SUM(C62:C66)</f>
        <v>2135920</v>
      </c>
    </row>
    <row r="68" spans="1:3" ht="30" x14ac:dyDescent="0.25">
      <c r="A68" s="97"/>
      <c r="B68" s="100" t="s">
        <v>90</v>
      </c>
      <c r="C68" s="101">
        <v>5100000</v>
      </c>
    </row>
    <row r="69" spans="1:3" s="107" customFormat="1" x14ac:dyDescent="0.25">
      <c r="A69" s="103"/>
      <c r="B69" s="104" t="s">
        <v>91</v>
      </c>
      <c r="C69" s="105">
        <f>C29+C38+C40+C60+C67+C68</f>
        <v>30807898</v>
      </c>
    </row>
    <row r="71" spans="1:3" x14ac:dyDescent="0.25">
      <c r="A71" s="124"/>
      <c r="C71" s="126">
        <f>C69-C15</f>
        <v>0</v>
      </c>
    </row>
    <row r="72" spans="1:3" x14ac:dyDescent="0.25">
      <c r="A72" s="140" t="s">
        <v>92</v>
      </c>
      <c r="B72" s="142"/>
      <c r="C72" s="142"/>
    </row>
    <row r="73" spans="1:3" x14ac:dyDescent="0.25">
      <c r="A73" s="124"/>
    </row>
    <row r="74" spans="1:3" x14ac:dyDescent="0.25">
      <c r="A74" s="124" t="s">
        <v>93</v>
      </c>
    </row>
    <row r="75" spans="1:3" x14ac:dyDescent="0.25">
      <c r="A75" s="124"/>
    </row>
  </sheetData>
  <mergeCells count="4">
    <mergeCell ref="B1:C1"/>
    <mergeCell ref="B2:C2"/>
    <mergeCell ref="A4:C4"/>
    <mergeCell ref="A72:C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смета15</vt:lpstr>
      <vt:lpstr>отчет</vt:lpstr>
      <vt:lpstr>исп.сметы</vt:lpstr>
      <vt:lpstr>смета16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2016-08-26T09:35:30Z</dcterms:modified>
</cp:coreProperties>
</file>